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3335" windowHeight="5100" activeTab="2"/>
  </bookViews>
  <sheets>
    <sheet name="European Shout Call Option" sheetId="1" r:id="rId1"/>
    <sheet name="European Shout Put Option" sheetId="2" r:id="rId2"/>
    <sheet name="5 Step Tree Call" sheetId="3" r:id="rId3"/>
    <sheet name="5 Step Tree Put" sheetId="4" r:id="rId4"/>
  </sheets>
  <calcPr calcId="124519"/>
</workbook>
</file>

<file path=xl/calcChain.xml><?xml version="1.0" encoding="utf-8"?>
<calcChain xmlns="http://schemas.openxmlformats.org/spreadsheetml/2006/main">
  <c r="H18" i="3"/>
  <c r="J20"/>
  <c r="L22"/>
  <c r="P26"/>
  <c r="P25"/>
  <c r="P6"/>
  <c r="B15"/>
  <c r="N8" i="4"/>
  <c r="P10"/>
  <c r="P14"/>
  <c r="P18"/>
  <c r="P22"/>
  <c r="P14" i="3"/>
  <c r="P18"/>
  <c r="P22"/>
  <c r="P17"/>
  <c r="P10"/>
  <c r="C269" i="4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D269" s="1"/>
  <c r="C179"/>
  <c r="C178"/>
  <c r="D267" s="1"/>
  <c r="C177"/>
  <c r="C176"/>
  <c r="D265" s="1"/>
  <c r="C175"/>
  <c r="C174"/>
  <c r="D263" s="1"/>
  <c r="C173"/>
  <c r="C172"/>
  <c r="D261" s="1"/>
  <c r="C171"/>
  <c r="C170"/>
  <c r="D259" s="1"/>
  <c r="C169"/>
  <c r="C168"/>
  <c r="D257" s="1"/>
  <c r="C167"/>
  <c r="C166"/>
  <c r="D255" s="1"/>
  <c r="C165"/>
  <c r="C164"/>
  <c r="D253" s="1"/>
  <c r="C163"/>
  <c r="C162"/>
  <c r="D251" s="1"/>
  <c r="C161"/>
  <c r="C160"/>
  <c r="D249" s="1"/>
  <c r="C159"/>
  <c r="C158"/>
  <c r="D247" s="1"/>
  <c r="C157"/>
  <c r="C156"/>
  <c r="D245" s="1"/>
  <c r="C155"/>
  <c r="C154"/>
  <c r="D243" s="1"/>
  <c r="C153"/>
  <c r="C152"/>
  <c r="D241" s="1"/>
  <c r="C151"/>
  <c r="C150"/>
  <c r="D239" s="1"/>
  <c r="C149"/>
  <c r="C148"/>
  <c r="D237" s="1"/>
  <c r="C147"/>
  <c r="C146"/>
  <c r="D235" s="1"/>
  <c r="C145"/>
  <c r="C144"/>
  <c r="D233" s="1"/>
  <c r="C143"/>
  <c r="C142"/>
  <c r="D231" s="1"/>
  <c r="C141"/>
  <c r="C140"/>
  <c r="D229" s="1"/>
  <c r="C139"/>
  <c r="C138"/>
  <c r="D227" s="1"/>
  <c r="C137"/>
  <c r="C136"/>
  <c r="D225" s="1"/>
  <c r="C135"/>
  <c r="C134"/>
  <c r="D223" s="1"/>
  <c r="C133"/>
  <c r="C132"/>
  <c r="D221" s="1"/>
  <c r="C131"/>
  <c r="C130"/>
  <c r="D219" s="1"/>
  <c r="C129"/>
  <c r="C128"/>
  <c r="D217" s="1"/>
  <c r="C127"/>
  <c r="C126"/>
  <c r="D215" s="1"/>
  <c r="C125"/>
  <c r="C124"/>
  <c r="D213" s="1"/>
  <c r="C123"/>
  <c r="C122"/>
  <c r="D211" s="1"/>
  <c r="C121"/>
  <c r="C120"/>
  <c r="D209" s="1"/>
  <c r="C119"/>
  <c r="C118"/>
  <c r="D207" s="1"/>
  <c r="C117"/>
  <c r="C116"/>
  <c r="D205" s="1"/>
  <c r="C115"/>
  <c r="C114"/>
  <c r="D203" s="1"/>
  <c r="C113"/>
  <c r="C112"/>
  <c r="D201" s="1"/>
  <c r="C111"/>
  <c r="C110"/>
  <c r="D199" s="1"/>
  <c r="C109"/>
  <c r="C108"/>
  <c r="D197" s="1"/>
  <c r="C107"/>
  <c r="C106"/>
  <c r="D195" s="1"/>
  <c r="C105"/>
  <c r="C104"/>
  <c r="D193" s="1"/>
  <c r="C103"/>
  <c r="C102"/>
  <c r="D191" s="1"/>
  <c r="C101"/>
  <c r="C100"/>
  <c r="D189" s="1"/>
  <c r="C99"/>
  <c r="C98"/>
  <c r="D187" s="1"/>
  <c r="C97"/>
  <c r="C96"/>
  <c r="D185" s="1"/>
  <c r="C95"/>
  <c r="C94"/>
  <c r="D183" s="1"/>
  <c r="C93"/>
  <c r="C92"/>
  <c r="D181" s="1"/>
  <c r="C91"/>
  <c r="C90"/>
  <c r="D179" s="1"/>
  <c r="C89"/>
  <c r="C88"/>
  <c r="D177" s="1"/>
  <c r="C87"/>
  <c r="C86"/>
  <c r="D175" s="1"/>
  <c r="C85"/>
  <c r="C84"/>
  <c r="D173" s="1"/>
  <c r="C83"/>
  <c r="C82"/>
  <c r="D171" s="1"/>
  <c r="C81"/>
  <c r="C80"/>
  <c r="D169" s="1"/>
  <c r="C79"/>
  <c r="C78"/>
  <c r="D167" s="1"/>
  <c r="C77"/>
  <c r="C76"/>
  <c r="D165" s="1"/>
  <c r="C75"/>
  <c r="C74"/>
  <c r="D163" s="1"/>
  <c r="C73"/>
  <c r="C72"/>
  <c r="D161" s="1"/>
  <c r="C71"/>
  <c r="C70"/>
  <c r="D159" s="1"/>
  <c r="C69"/>
  <c r="C68"/>
  <c r="D157" s="1"/>
  <c r="C67"/>
  <c r="C66"/>
  <c r="D155" s="1"/>
  <c r="C65"/>
  <c r="C64"/>
  <c r="D153" s="1"/>
  <c r="C63"/>
  <c r="C62"/>
  <c r="D151" s="1"/>
  <c r="C61"/>
  <c r="C60"/>
  <c r="D149" s="1"/>
  <c r="C59"/>
  <c r="C58"/>
  <c r="D147" s="1"/>
  <c r="C57"/>
  <c r="C56"/>
  <c r="D145" s="1"/>
  <c r="C55"/>
  <c r="C54"/>
  <c r="D143" s="1"/>
  <c r="C53"/>
  <c r="C52"/>
  <c r="D141" s="1"/>
  <c r="C51"/>
  <c r="C50"/>
  <c r="D139" s="1"/>
  <c r="C49"/>
  <c r="C48"/>
  <c r="D137" s="1"/>
  <c r="C47"/>
  <c r="C46"/>
  <c r="D135" s="1"/>
  <c r="C45"/>
  <c r="C44"/>
  <c r="D133" s="1"/>
  <c r="C43"/>
  <c r="C42"/>
  <c r="D131" s="1"/>
  <c r="C41"/>
  <c r="C40"/>
  <c r="D129" s="1"/>
  <c r="C39"/>
  <c r="C38"/>
  <c r="D127" s="1"/>
  <c r="C37"/>
  <c r="C36"/>
  <c r="D125" s="1"/>
  <c r="C35"/>
  <c r="C34"/>
  <c r="D123" s="1"/>
  <c r="C33"/>
  <c r="C32"/>
  <c r="D121" s="1"/>
  <c r="C31"/>
  <c r="C30"/>
  <c r="D119" s="1"/>
  <c r="C29"/>
  <c r="C28"/>
  <c r="D117" s="1"/>
  <c r="C27"/>
  <c r="C26"/>
  <c r="D115" s="1"/>
  <c r="C25"/>
  <c r="C24"/>
  <c r="D113" s="1"/>
  <c r="C23"/>
  <c r="C22"/>
  <c r="D111" s="1"/>
  <c r="C21"/>
  <c r="C20"/>
  <c r="D109" s="1"/>
  <c r="C19"/>
  <c r="B8"/>
  <c r="B10" s="1"/>
  <c r="B6"/>
  <c r="B5"/>
  <c r="C331" i="2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D331" s="1"/>
  <c r="C241"/>
  <c r="D330" s="1"/>
  <c r="C240"/>
  <c r="D329" s="1"/>
  <c r="C239"/>
  <c r="D328" s="1"/>
  <c r="C238"/>
  <c r="D327" s="1"/>
  <c r="C237"/>
  <c r="D326" s="1"/>
  <c r="C236"/>
  <c r="D325" s="1"/>
  <c r="C235"/>
  <c r="D324" s="1"/>
  <c r="C234"/>
  <c r="D323" s="1"/>
  <c r="C233"/>
  <c r="D322" s="1"/>
  <c r="C232"/>
  <c r="D321" s="1"/>
  <c r="C231"/>
  <c r="D320" s="1"/>
  <c r="C230"/>
  <c r="D319" s="1"/>
  <c r="C229"/>
  <c r="D318" s="1"/>
  <c r="C228"/>
  <c r="D317" s="1"/>
  <c r="C227"/>
  <c r="D316" s="1"/>
  <c r="C226"/>
  <c r="D315" s="1"/>
  <c r="C225"/>
  <c r="D314" s="1"/>
  <c r="C224"/>
  <c r="D313" s="1"/>
  <c r="C223"/>
  <c r="D312" s="1"/>
  <c r="C222"/>
  <c r="D311" s="1"/>
  <c r="C221"/>
  <c r="D310" s="1"/>
  <c r="C220"/>
  <c r="D309" s="1"/>
  <c r="C219"/>
  <c r="D308" s="1"/>
  <c r="C218"/>
  <c r="D307" s="1"/>
  <c r="C217"/>
  <c r="D306" s="1"/>
  <c r="C216"/>
  <c r="D305" s="1"/>
  <c r="C215"/>
  <c r="D304" s="1"/>
  <c r="C214"/>
  <c r="D303" s="1"/>
  <c r="C213"/>
  <c r="D302" s="1"/>
  <c r="C212"/>
  <c r="D301" s="1"/>
  <c r="C211"/>
  <c r="D300" s="1"/>
  <c r="C210"/>
  <c r="D299" s="1"/>
  <c r="C209"/>
  <c r="D298" s="1"/>
  <c r="C208"/>
  <c r="D297" s="1"/>
  <c r="C207"/>
  <c r="D296" s="1"/>
  <c r="C206"/>
  <c r="D295" s="1"/>
  <c r="C205"/>
  <c r="D294" s="1"/>
  <c r="C204"/>
  <c r="D293" s="1"/>
  <c r="C203"/>
  <c r="D292" s="1"/>
  <c r="C202"/>
  <c r="D291" s="1"/>
  <c r="C201"/>
  <c r="D290" s="1"/>
  <c r="C200"/>
  <c r="D289" s="1"/>
  <c r="C199"/>
  <c r="D288" s="1"/>
  <c r="C198"/>
  <c r="D287" s="1"/>
  <c r="C197"/>
  <c r="D286" s="1"/>
  <c r="C196"/>
  <c r="D285" s="1"/>
  <c r="C195"/>
  <c r="D284" s="1"/>
  <c r="C194"/>
  <c r="D283" s="1"/>
  <c r="C193"/>
  <c r="C192"/>
  <c r="D281" s="1"/>
  <c r="C191"/>
  <c r="C190"/>
  <c r="D279" s="1"/>
  <c r="C189"/>
  <c r="C188"/>
  <c r="D277" s="1"/>
  <c r="C187"/>
  <c r="C186"/>
  <c r="D275" s="1"/>
  <c r="C185"/>
  <c r="C184"/>
  <c r="D273" s="1"/>
  <c r="C183"/>
  <c r="C182"/>
  <c r="D271" s="1"/>
  <c r="C181"/>
  <c r="C180"/>
  <c r="D269" s="1"/>
  <c r="C179"/>
  <c r="C178"/>
  <c r="D267" s="1"/>
  <c r="C177"/>
  <c r="C176"/>
  <c r="D265" s="1"/>
  <c r="C175"/>
  <c r="C174"/>
  <c r="D263" s="1"/>
  <c r="C173"/>
  <c r="C172"/>
  <c r="D261" s="1"/>
  <c r="C171"/>
  <c r="C170"/>
  <c r="D259" s="1"/>
  <c r="C169"/>
  <c r="C168"/>
  <c r="D257" s="1"/>
  <c r="C167"/>
  <c r="C166"/>
  <c r="D255" s="1"/>
  <c r="C165"/>
  <c r="C164"/>
  <c r="D253" s="1"/>
  <c r="C163"/>
  <c r="C162"/>
  <c r="D251" s="1"/>
  <c r="C161"/>
  <c r="C160"/>
  <c r="D249" s="1"/>
  <c r="C159"/>
  <c r="C158"/>
  <c r="C157"/>
  <c r="C156"/>
  <c r="C155"/>
  <c r="C154"/>
  <c r="D243" s="1"/>
  <c r="C153"/>
  <c r="C152"/>
  <c r="D241" s="1"/>
  <c r="C151"/>
  <c r="C150"/>
  <c r="D239" s="1"/>
  <c r="C149"/>
  <c r="C148"/>
  <c r="D237" s="1"/>
  <c r="C147"/>
  <c r="C146"/>
  <c r="D235" s="1"/>
  <c r="C145"/>
  <c r="C144"/>
  <c r="D233" s="1"/>
  <c r="C143"/>
  <c r="C142"/>
  <c r="D231" s="1"/>
  <c r="C141"/>
  <c r="C140"/>
  <c r="D229" s="1"/>
  <c r="C139"/>
  <c r="C138"/>
  <c r="D227" s="1"/>
  <c r="C137"/>
  <c r="C136"/>
  <c r="D225" s="1"/>
  <c r="C135"/>
  <c r="C134"/>
  <c r="D223" s="1"/>
  <c r="C133"/>
  <c r="C132"/>
  <c r="D221" s="1"/>
  <c r="C131"/>
  <c r="C130"/>
  <c r="D219" s="1"/>
  <c r="C129"/>
  <c r="C128"/>
  <c r="D217" s="1"/>
  <c r="C127"/>
  <c r="C126"/>
  <c r="D215" s="1"/>
  <c r="C125"/>
  <c r="C124"/>
  <c r="D213" s="1"/>
  <c r="C123"/>
  <c r="C122"/>
  <c r="D211" s="1"/>
  <c r="C121"/>
  <c r="C120"/>
  <c r="D209" s="1"/>
  <c r="C119"/>
  <c r="C118"/>
  <c r="D207" s="1"/>
  <c r="C117"/>
  <c r="C116"/>
  <c r="D205" s="1"/>
  <c r="C115"/>
  <c r="C114"/>
  <c r="D203" s="1"/>
  <c r="C113"/>
  <c r="C112"/>
  <c r="D201" s="1"/>
  <c r="C111"/>
  <c r="C110"/>
  <c r="D199" s="1"/>
  <c r="C109"/>
  <c r="C108"/>
  <c r="D197" s="1"/>
  <c r="C107"/>
  <c r="C106"/>
  <c r="D195" s="1"/>
  <c r="C105"/>
  <c r="C104"/>
  <c r="D193" s="1"/>
  <c r="C103"/>
  <c r="C102"/>
  <c r="D191" s="1"/>
  <c r="C101"/>
  <c r="C100"/>
  <c r="D189" s="1"/>
  <c r="C99"/>
  <c r="C98"/>
  <c r="D187" s="1"/>
  <c r="C97"/>
  <c r="C96"/>
  <c r="D185" s="1"/>
  <c r="C95"/>
  <c r="C94"/>
  <c r="D183" s="1"/>
  <c r="C93"/>
  <c r="C92"/>
  <c r="D181" s="1"/>
  <c r="C91"/>
  <c r="C90"/>
  <c r="D179" s="1"/>
  <c r="C89"/>
  <c r="C88"/>
  <c r="D177" s="1"/>
  <c r="C87"/>
  <c r="C86"/>
  <c r="D175" s="1"/>
  <c r="C85"/>
  <c r="C84"/>
  <c r="D173" s="1"/>
  <c r="C83"/>
  <c r="C82"/>
  <c r="D171" s="1"/>
  <c r="C81"/>
  <c r="B8"/>
  <c r="B15" s="1"/>
  <c r="B6"/>
  <c r="B5"/>
  <c r="B8" i="3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D269" s="1"/>
  <c r="C179"/>
  <c r="C178"/>
  <c r="D267" s="1"/>
  <c r="C177"/>
  <c r="C176"/>
  <c r="D265" s="1"/>
  <c r="C175"/>
  <c r="C174"/>
  <c r="D263" s="1"/>
  <c r="C173"/>
  <c r="C172"/>
  <c r="D261" s="1"/>
  <c r="C171"/>
  <c r="C170"/>
  <c r="D259" s="1"/>
  <c r="C169"/>
  <c r="C168"/>
  <c r="D257" s="1"/>
  <c r="C167"/>
  <c r="C166"/>
  <c r="D255" s="1"/>
  <c r="C165"/>
  <c r="C164"/>
  <c r="D253" s="1"/>
  <c r="C163"/>
  <c r="C162"/>
  <c r="D251" s="1"/>
  <c r="C161"/>
  <c r="C160"/>
  <c r="D249" s="1"/>
  <c r="C159"/>
  <c r="C158"/>
  <c r="D247" s="1"/>
  <c r="C157"/>
  <c r="C156"/>
  <c r="D245" s="1"/>
  <c r="C155"/>
  <c r="C154"/>
  <c r="D243" s="1"/>
  <c r="C153"/>
  <c r="C152"/>
  <c r="D241" s="1"/>
  <c r="C151"/>
  <c r="C150"/>
  <c r="D239" s="1"/>
  <c r="C149"/>
  <c r="C148"/>
  <c r="D237" s="1"/>
  <c r="C147"/>
  <c r="C146"/>
  <c r="D235" s="1"/>
  <c r="C145"/>
  <c r="C144"/>
  <c r="D233" s="1"/>
  <c r="C143"/>
  <c r="C142"/>
  <c r="D231" s="1"/>
  <c r="C141"/>
  <c r="C140"/>
  <c r="D229" s="1"/>
  <c r="C139"/>
  <c r="C138"/>
  <c r="D227" s="1"/>
  <c r="C137"/>
  <c r="C136"/>
  <c r="D225" s="1"/>
  <c r="C135"/>
  <c r="C134"/>
  <c r="D223" s="1"/>
  <c r="C133"/>
  <c r="C132"/>
  <c r="D221" s="1"/>
  <c r="C131"/>
  <c r="C130"/>
  <c r="D219" s="1"/>
  <c r="C129"/>
  <c r="C128"/>
  <c r="D217" s="1"/>
  <c r="C127"/>
  <c r="C126"/>
  <c r="D215" s="1"/>
  <c r="C125"/>
  <c r="C124"/>
  <c r="D213" s="1"/>
  <c r="C123"/>
  <c r="C122"/>
  <c r="D211" s="1"/>
  <c r="C121"/>
  <c r="C120"/>
  <c r="D209" s="1"/>
  <c r="C119"/>
  <c r="C118"/>
  <c r="D207" s="1"/>
  <c r="C117"/>
  <c r="C116"/>
  <c r="D205" s="1"/>
  <c r="C115"/>
  <c r="C114"/>
  <c r="D203" s="1"/>
  <c r="C113"/>
  <c r="C112"/>
  <c r="D201" s="1"/>
  <c r="C111"/>
  <c r="C110"/>
  <c r="D199" s="1"/>
  <c r="C109"/>
  <c r="C108"/>
  <c r="D197" s="1"/>
  <c r="C107"/>
  <c r="C106"/>
  <c r="D195" s="1"/>
  <c r="C105"/>
  <c r="C104"/>
  <c r="D193" s="1"/>
  <c r="C103"/>
  <c r="C102"/>
  <c r="D191" s="1"/>
  <c r="C101"/>
  <c r="C100"/>
  <c r="D189" s="1"/>
  <c r="C99"/>
  <c r="C98"/>
  <c r="D187" s="1"/>
  <c r="C97"/>
  <c r="C96"/>
  <c r="D185" s="1"/>
  <c r="C95"/>
  <c r="C94"/>
  <c r="D183" s="1"/>
  <c r="C93"/>
  <c r="C92"/>
  <c r="D181" s="1"/>
  <c r="C91"/>
  <c r="C90"/>
  <c r="D179" s="1"/>
  <c r="C89"/>
  <c r="C88"/>
  <c r="D177" s="1"/>
  <c r="C87"/>
  <c r="C86"/>
  <c r="D175" s="1"/>
  <c r="C85"/>
  <c r="C84"/>
  <c r="D173" s="1"/>
  <c r="C83"/>
  <c r="C82"/>
  <c r="D171" s="1"/>
  <c r="C81"/>
  <c r="C80"/>
  <c r="D169" s="1"/>
  <c r="C79"/>
  <c r="C78"/>
  <c r="D167" s="1"/>
  <c r="C77"/>
  <c r="C76"/>
  <c r="D165" s="1"/>
  <c r="C75"/>
  <c r="C74"/>
  <c r="D163" s="1"/>
  <c r="C73"/>
  <c r="C72"/>
  <c r="D161" s="1"/>
  <c r="C71"/>
  <c r="C70"/>
  <c r="D159" s="1"/>
  <c r="C69"/>
  <c r="C68"/>
  <c r="D157" s="1"/>
  <c r="C67"/>
  <c r="C66"/>
  <c r="D155" s="1"/>
  <c r="C65"/>
  <c r="C64"/>
  <c r="D153" s="1"/>
  <c r="C63"/>
  <c r="C62"/>
  <c r="D151" s="1"/>
  <c r="C61"/>
  <c r="C60"/>
  <c r="D149" s="1"/>
  <c r="C59"/>
  <c r="C58"/>
  <c r="D147" s="1"/>
  <c r="C57"/>
  <c r="C56"/>
  <c r="D145" s="1"/>
  <c r="C55"/>
  <c r="C54"/>
  <c r="D143" s="1"/>
  <c r="C53"/>
  <c r="C52"/>
  <c r="D141" s="1"/>
  <c r="C51"/>
  <c r="C50"/>
  <c r="D139" s="1"/>
  <c r="C49"/>
  <c r="C48"/>
  <c r="D137" s="1"/>
  <c r="C47"/>
  <c r="C46"/>
  <c r="D135" s="1"/>
  <c r="C45"/>
  <c r="C44"/>
  <c r="D133" s="1"/>
  <c r="C43"/>
  <c r="C42"/>
  <c r="D131" s="1"/>
  <c r="C41"/>
  <c r="C40"/>
  <c r="D129" s="1"/>
  <c r="C39"/>
  <c r="C38"/>
  <c r="D127" s="1"/>
  <c r="C37"/>
  <c r="C36"/>
  <c r="D125" s="1"/>
  <c r="C35"/>
  <c r="C34"/>
  <c r="D123" s="1"/>
  <c r="C33"/>
  <c r="C32"/>
  <c r="D121" s="1"/>
  <c r="C31"/>
  <c r="C30"/>
  <c r="D119" s="1"/>
  <c r="C29"/>
  <c r="C28"/>
  <c r="D117" s="1"/>
  <c r="C27"/>
  <c r="C26"/>
  <c r="D115" s="1"/>
  <c r="C25"/>
  <c r="C24"/>
  <c r="D113" s="1"/>
  <c r="C23"/>
  <c r="C22"/>
  <c r="D111" s="1"/>
  <c r="C21"/>
  <c r="C20"/>
  <c r="D109" s="1"/>
  <c r="C19"/>
  <c r="B6"/>
  <c r="B5"/>
  <c r="B15" i="1"/>
  <c r="B8"/>
  <c r="B10" s="1"/>
  <c r="B6"/>
  <c r="B5"/>
  <c r="I35" s="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81"/>
  <c r="D170" s="1"/>
  <c r="D245" i="2" l="1"/>
  <c r="D247"/>
  <c r="D170"/>
  <c r="D172"/>
  <c r="D174"/>
  <c r="D176"/>
  <c r="D178"/>
  <c r="D180"/>
  <c r="D182"/>
  <c r="D184"/>
  <c r="D186"/>
  <c r="D188"/>
  <c r="D190"/>
  <c r="D192"/>
  <c r="D194"/>
  <c r="D196"/>
  <c r="D198"/>
  <c r="D200"/>
  <c r="D202"/>
  <c r="D204"/>
  <c r="D206"/>
  <c r="D208"/>
  <c r="D210"/>
  <c r="D212"/>
  <c r="D214"/>
  <c r="D216"/>
  <c r="D218"/>
  <c r="D220"/>
  <c r="D222"/>
  <c r="D224"/>
  <c r="D226"/>
  <c r="D228"/>
  <c r="D230"/>
  <c r="D232"/>
  <c r="D234"/>
  <c r="D236"/>
  <c r="D238"/>
  <c r="D240"/>
  <c r="D242"/>
  <c r="D244"/>
  <c r="D246"/>
  <c r="D248"/>
  <c r="D250"/>
  <c r="D252"/>
  <c r="D254"/>
  <c r="D256"/>
  <c r="D258"/>
  <c r="D260"/>
  <c r="D262"/>
  <c r="D264"/>
  <c r="D266"/>
  <c r="D268"/>
  <c r="B9" s="1"/>
  <c r="B11" s="1"/>
  <c r="C24" s="1"/>
  <c r="D270"/>
  <c r="D272"/>
  <c r="D274"/>
  <c r="D276"/>
  <c r="D278"/>
  <c r="D280"/>
  <c r="D282"/>
  <c r="D108" i="4"/>
  <c r="B9" s="1"/>
  <c r="B11" s="1"/>
  <c r="D110"/>
  <c r="D112"/>
  <c r="D114"/>
  <c r="D116"/>
  <c r="D118"/>
  <c r="D120"/>
  <c r="D122"/>
  <c r="D124"/>
  <c r="D126"/>
  <c r="D128"/>
  <c r="D130"/>
  <c r="D132"/>
  <c r="D134"/>
  <c r="D136"/>
  <c r="D138"/>
  <c r="D140"/>
  <c r="D142"/>
  <c r="D144"/>
  <c r="D146"/>
  <c r="D148"/>
  <c r="D150"/>
  <c r="D152"/>
  <c r="D154"/>
  <c r="D156"/>
  <c r="D158"/>
  <c r="D160"/>
  <c r="D162"/>
  <c r="D164"/>
  <c r="D166"/>
  <c r="D168"/>
  <c r="D170"/>
  <c r="D172"/>
  <c r="D174"/>
  <c r="D176"/>
  <c r="D178"/>
  <c r="D180"/>
  <c r="D182"/>
  <c r="D184"/>
  <c r="D186"/>
  <c r="D188"/>
  <c r="D190"/>
  <c r="D192"/>
  <c r="D194"/>
  <c r="D196"/>
  <c r="D198"/>
  <c r="D200"/>
  <c r="D202"/>
  <c r="D204"/>
  <c r="D206"/>
  <c r="D208"/>
  <c r="D210"/>
  <c r="D212"/>
  <c r="D214"/>
  <c r="D216"/>
  <c r="D218"/>
  <c r="D220"/>
  <c r="D222"/>
  <c r="D224"/>
  <c r="D226"/>
  <c r="D228"/>
  <c r="D230"/>
  <c r="D232"/>
  <c r="D234"/>
  <c r="D236"/>
  <c r="D238"/>
  <c r="D240"/>
  <c r="D242"/>
  <c r="D244"/>
  <c r="D246"/>
  <c r="D248"/>
  <c r="D250"/>
  <c r="D252"/>
  <c r="D254"/>
  <c r="D256"/>
  <c r="D258"/>
  <c r="D260"/>
  <c r="D262"/>
  <c r="D264"/>
  <c r="D266"/>
  <c r="D268"/>
  <c r="D108" i="3"/>
  <c r="D110"/>
  <c r="D112"/>
  <c r="D114"/>
  <c r="D116"/>
  <c r="D118"/>
  <c r="D120"/>
  <c r="D122"/>
  <c r="D124"/>
  <c r="D126"/>
  <c r="D128"/>
  <c r="D130"/>
  <c r="D132"/>
  <c r="D134"/>
  <c r="D136"/>
  <c r="D138"/>
  <c r="D140"/>
  <c r="D142"/>
  <c r="D144"/>
  <c r="D146"/>
  <c r="D148"/>
  <c r="D150"/>
  <c r="D152"/>
  <c r="D154"/>
  <c r="D156"/>
  <c r="D158"/>
  <c r="D160"/>
  <c r="D162"/>
  <c r="D164"/>
  <c r="D166"/>
  <c r="D168"/>
  <c r="D170"/>
  <c r="D172"/>
  <c r="D174"/>
  <c r="D176"/>
  <c r="D178"/>
  <c r="D180"/>
  <c r="D182"/>
  <c r="D184"/>
  <c r="D186"/>
  <c r="D188"/>
  <c r="D190"/>
  <c r="D192"/>
  <c r="D194"/>
  <c r="D196"/>
  <c r="D198"/>
  <c r="D200"/>
  <c r="D202"/>
  <c r="D204"/>
  <c r="D206"/>
  <c r="D208"/>
  <c r="D210"/>
  <c r="D212"/>
  <c r="D214"/>
  <c r="D216"/>
  <c r="D218"/>
  <c r="D220"/>
  <c r="D222"/>
  <c r="D224"/>
  <c r="D226"/>
  <c r="D228"/>
  <c r="D230"/>
  <c r="D232"/>
  <c r="D234"/>
  <c r="D236"/>
  <c r="D238"/>
  <c r="D240"/>
  <c r="D242"/>
  <c r="D244"/>
  <c r="D246"/>
  <c r="D248"/>
  <c r="D250"/>
  <c r="D252"/>
  <c r="D254"/>
  <c r="D256"/>
  <c r="D258"/>
  <c r="D260"/>
  <c r="D262"/>
  <c r="D264"/>
  <c r="D266"/>
  <c r="D268"/>
  <c r="B15" i="4"/>
  <c r="B10" i="2"/>
  <c r="B9" i="3"/>
  <c r="B11" s="1"/>
  <c r="B10"/>
  <c r="D330" i="1"/>
  <c r="D328"/>
  <c r="D326"/>
  <c r="D324"/>
  <c r="D322"/>
  <c r="D320"/>
  <c r="D318"/>
  <c r="D316"/>
  <c r="D314"/>
  <c r="D312"/>
  <c r="D310"/>
  <c r="D308"/>
  <c r="D306"/>
  <c r="D304"/>
  <c r="D302"/>
  <c r="D300"/>
  <c r="D298"/>
  <c r="D296"/>
  <c r="D294"/>
  <c r="D292"/>
  <c r="D290"/>
  <c r="D288"/>
  <c r="D286"/>
  <c r="D284"/>
  <c r="D282"/>
  <c r="D280"/>
  <c r="D278"/>
  <c r="D276"/>
  <c r="D274"/>
  <c r="D272"/>
  <c r="D270"/>
  <c r="D268"/>
  <c r="D266"/>
  <c r="D264"/>
  <c r="D262"/>
  <c r="D260"/>
  <c r="D258"/>
  <c r="D256"/>
  <c r="D254"/>
  <c r="D252"/>
  <c r="D250"/>
  <c r="D248"/>
  <c r="D246"/>
  <c r="D244"/>
  <c r="D242"/>
  <c r="D240"/>
  <c r="D238"/>
  <c r="D236"/>
  <c r="D234"/>
  <c r="D232"/>
  <c r="D230"/>
  <c r="D228"/>
  <c r="D226"/>
  <c r="D224"/>
  <c r="D222"/>
  <c r="D220"/>
  <c r="D218"/>
  <c r="D216"/>
  <c r="D214"/>
  <c r="D212"/>
  <c r="D210"/>
  <c r="D208"/>
  <c r="D206"/>
  <c r="D204"/>
  <c r="D202"/>
  <c r="D200"/>
  <c r="D198"/>
  <c r="D196"/>
  <c r="D194"/>
  <c r="D192"/>
  <c r="D190"/>
  <c r="D188"/>
  <c r="D186"/>
  <c r="D184"/>
  <c r="D182"/>
  <c r="D180"/>
  <c r="D178"/>
  <c r="D176"/>
  <c r="D174"/>
  <c r="D172"/>
  <c r="D331"/>
  <c r="D329"/>
  <c r="D327"/>
  <c r="D325"/>
  <c r="D323"/>
  <c r="D321"/>
  <c r="D319"/>
  <c r="D317"/>
  <c r="D315"/>
  <c r="D313"/>
  <c r="D311"/>
  <c r="D309"/>
  <c r="D307"/>
  <c r="D305"/>
  <c r="D303"/>
  <c r="D301"/>
  <c r="D299"/>
  <c r="D297"/>
  <c r="D295"/>
  <c r="D293"/>
  <c r="D291"/>
  <c r="D289"/>
  <c r="D287"/>
  <c r="D285"/>
  <c r="D283"/>
  <c r="D281"/>
  <c r="D279"/>
  <c r="D277"/>
  <c r="D275"/>
  <c r="D273"/>
  <c r="D271"/>
  <c r="D269"/>
  <c r="D267"/>
  <c r="D265"/>
  <c r="D263"/>
  <c r="D261"/>
  <c r="D259"/>
  <c r="D257"/>
  <c r="D255"/>
  <c r="D253"/>
  <c r="D251"/>
  <c r="D249"/>
  <c r="D247"/>
  <c r="D245"/>
  <c r="D243"/>
  <c r="D241"/>
  <c r="D239"/>
  <c r="D237"/>
  <c r="D235"/>
  <c r="D233"/>
  <c r="D231"/>
  <c r="D229"/>
  <c r="D227"/>
  <c r="D225"/>
  <c r="D223"/>
  <c r="D221"/>
  <c r="D219"/>
  <c r="D217"/>
  <c r="D215"/>
  <c r="D213"/>
  <c r="D211"/>
  <c r="D209"/>
  <c r="D207"/>
  <c r="D205"/>
  <c r="D203"/>
  <c r="D201"/>
  <c r="D199"/>
  <c r="D197"/>
  <c r="D195"/>
  <c r="D193"/>
  <c r="D191"/>
  <c r="D189"/>
  <c r="D187"/>
  <c r="D185"/>
  <c r="D183"/>
  <c r="D181"/>
  <c r="D179"/>
  <c r="D177"/>
  <c r="D175"/>
  <c r="D173"/>
  <c r="D171"/>
  <c r="B9" l="1"/>
  <c r="B11" s="1"/>
  <c r="H13" i="4"/>
  <c r="J11" s="1"/>
  <c r="L9" s="1"/>
  <c r="N7" s="1"/>
  <c r="P5" s="1"/>
  <c r="B12"/>
  <c r="E22" i="2"/>
  <c r="G20" s="1"/>
  <c r="I18" s="1"/>
  <c r="B12"/>
  <c r="C28" s="1"/>
  <c r="H13" i="3"/>
  <c r="J11" s="1"/>
  <c r="L9" s="1"/>
  <c r="N7" s="1"/>
  <c r="P5" s="1"/>
  <c r="B12"/>
  <c r="C24" i="1"/>
  <c r="B12"/>
  <c r="E26" i="2" l="1"/>
  <c r="G24" s="1"/>
  <c r="I23"/>
  <c r="C28" i="1"/>
  <c r="B13"/>
  <c r="B14" s="1"/>
  <c r="E22"/>
  <c r="I31"/>
  <c r="G33" s="1"/>
  <c r="H17" i="4"/>
  <c r="B13"/>
  <c r="B13" i="2"/>
  <c r="H17" i="3"/>
  <c r="B13"/>
  <c r="E26" i="1"/>
  <c r="E30"/>
  <c r="G32" s="1"/>
  <c r="I34" s="1"/>
  <c r="B14" i="2" l="1"/>
  <c r="G21"/>
  <c r="G20" i="1"/>
  <c r="I27"/>
  <c r="G29" s="1"/>
  <c r="E31" s="1"/>
  <c r="B14" i="3"/>
  <c r="N20"/>
  <c r="N24"/>
  <c r="J15" i="4"/>
  <c r="J19"/>
  <c r="L21" s="1"/>
  <c r="N23" s="1"/>
  <c r="B14"/>
  <c r="N12" s="1"/>
  <c r="E30" i="2"/>
  <c r="J19" i="3"/>
  <c r="L21" s="1"/>
  <c r="N23" s="1"/>
  <c r="J15"/>
  <c r="G24" i="1"/>
  <c r="G28"/>
  <c r="I30" s="1"/>
  <c r="G32" i="2" l="1"/>
  <c r="I26"/>
  <c r="I27"/>
  <c r="I18" i="1"/>
  <c r="I19" s="1"/>
  <c r="I23"/>
  <c r="G25" s="1"/>
  <c r="E27" s="1"/>
  <c r="C29" s="1"/>
  <c r="L10" i="4"/>
  <c r="P21" i="3"/>
  <c r="P21" i="4"/>
  <c r="P25"/>
  <c r="P26" s="1"/>
  <c r="L17"/>
  <c r="N19" s="1"/>
  <c r="P17" s="1"/>
  <c r="L13"/>
  <c r="G28" i="2"/>
  <c r="I30" s="1"/>
  <c r="L13" i="3"/>
  <c r="L17"/>
  <c r="N19" s="1"/>
  <c r="I22" i="1"/>
  <c r="I26"/>
  <c r="G25" i="2" l="1"/>
  <c r="I34"/>
  <c r="I35" s="1"/>
  <c r="I31"/>
  <c r="G21" i="1"/>
  <c r="E23" s="1"/>
  <c r="C25" s="1"/>
  <c r="A27"/>
  <c r="N20" i="4"/>
  <c r="N16"/>
  <c r="N24"/>
  <c r="N15"/>
  <c r="P13" s="1"/>
  <c r="N11"/>
  <c r="P9" s="1"/>
  <c r="I22" i="2"/>
  <c r="N15" i="3"/>
  <c r="N11"/>
  <c r="P9" s="1"/>
  <c r="G33" i="2" l="1"/>
  <c r="E23"/>
  <c r="G29"/>
  <c r="E31" s="1"/>
  <c r="L18" i="4"/>
  <c r="L14"/>
  <c r="L22"/>
  <c r="P13" i="3"/>
  <c r="N16" s="1"/>
  <c r="L18" s="1"/>
  <c r="N12"/>
  <c r="L14" s="1"/>
  <c r="N8"/>
  <c r="E27" i="2" l="1"/>
  <c r="C29" s="1"/>
  <c r="J16" i="4"/>
  <c r="J12"/>
  <c r="J20"/>
  <c r="L10" i="3"/>
  <c r="J12" s="1"/>
  <c r="J16"/>
  <c r="C25" i="2" l="1"/>
  <c r="A27" s="1"/>
  <c r="H14" i="4"/>
  <c r="H18"/>
  <c r="F16"/>
  <c r="H14" i="3"/>
  <c r="F16" l="1"/>
</calcChain>
</file>

<file path=xl/sharedStrings.xml><?xml version="1.0" encoding="utf-8"?>
<sst xmlns="http://schemas.openxmlformats.org/spreadsheetml/2006/main" count="80" uniqueCount="19">
  <si>
    <t>Date</t>
  </si>
  <si>
    <t>Adj Close</t>
  </si>
  <si>
    <t>Return</t>
  </si>
  <si>
    <t>Volatility</t>
  </si>
  <si>
    <t>Calendar Year</t>
  </si>
  <si>
    <t>Volatility Days</t>
  </si>
  <si>
    <t>Start Date</t>
  </si>
  <si>
    <t>GOOG</t>
  </si>
  <si>
    <t>Strike Price</t>
  </si>
  <si>
    <t>Current Price</t>
  </si>
  <si>
    <t>Risk free rate</t>
  </si>
  <si>
    <t>∆t</t>
  </si>
  <si>
    <t>a</t>
  </si>
  <si>
    <t>u</t>
  </si>
  <si>
    <t>d</t>
  </si>
  <si>
    <t>Stock</t>
  </si>
  <si>
    <t>p</t>
  </si>
  <si>
    <t>(1-p)</t>
  </si>
  <si>
    <t>Discount rate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</si>
</sst>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3" tint="0.59999389629810485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0" fillId="0" borderId="10" xfId="0" applyBorder="1"/>
    <xf numFmtId="0" fontId="0" fillId="33" borderId="11" xfId="0" applyFill="1" applyBorder="1"/>
    <xf numFmtId="10" fontId="0" fillId="0" borderId="11" xfId="0" applyNumberFormat="1" applyBorder="1"/>
    <xf numFmtId="14" fontId="0" fillId="33" borderId="11" xfId="0" applyNumberFormat="1" applyFill="1" applyBorder="1"/>
    <xf numFmtId="10" fontId="0" fillId="0" borderId="0" xfId="0" applyNumberFormat="1" applyBorder="1"/>
    <xf numFmtId="0" fontId="0" fillId="0" borderId="0" xfId="0" applyNumberFormat="1"/>
    <xf numFmtId="10" fontId="0" fillId="0" borderId="0" xfId="0" applyNumberFormat="1"/>
    <xf numFmtId="10" fontId="18" fillId="0" borderId="0" xfId="0" applyNumberFormat="1" applyFont="1"/>
    <xf numFmtId="2" fontId="0" fillId="0" borderId="0" xfId="0" applyNumberFormat="1"/>
    <xf numFmtId="0" fontId="16" fillId="0" borderId="0" xfId="0" applyFont="1"/>
    <xf numFmtId="0" fontId="19" fillId="0" borderId="0" xfId="0" applyFont="1"/>
    <xf numFmtId="2" fontId="17" fillId="34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1"/>
  <sheetViews>
    <sheetView topLeftCell="A13" workbookViewId="0">
      <selection activeCell="G13" sqref="G13"/>
    </sheetView>
  </sheetViews>
  <sheetFormatPr defaultRowHeight="15"/>
  <cols>
    <col min="1" max="1" width="13.85546875" bestFit="1" customWidth="1"/>
    <col min="2" max="2" width="10.140625" bestFit="1" customWidth="1"/>
    <col min="3" max="3" width="12.7109375" bestFit="1" customWidth="1"/>
    <col min="4" max="4" width="12" bestFit="1" customWidth="1"/>
  </cols>
  <sheetData>
    <row r="1" spans="1:2">
      <c r="A1" s="2" t="s">
        <v>15</v>
      </c>
      <c r="B1" s="3" t="s">
        <v>7</v>
      </c>
    </row>
    <row r="2" spans="1:2">
      <c r="A2" s="2" t="s">
        <v>4</v>
      </c>
      <c r="B2" s="3">
        <v>365</v>
      </c>
    </row>
    <row r="3" spans="1:2">
      <c r="A3" s="2" t="s">
        <v>5</v>
      </c>
      <c r="B3" s="3">
        <v>90</v>
      </c>
    </row>
    <row r="4" spans="1:2">
      <c r="A4" s="4" t="s">
        <v>6</v>
      </c>
      <c r="B4" s="5">
        <v>39538</v>
      </c>
    </row>
    <row r="5" spans="1:2">
      <c r="A5" s="6" t="s">
        <v>8</v>
      </c>
      <c r="B5" s="7">
        <f>AVERAGE(B322:B331)</f>
        <v>338.90600000000001</v>
      </c>
    </row>
    <row r="6" spans="1:2">
      <c r="A6" s="6" t="s">
        <v>9</v>
      </c>
      <c r="B6" s="7">
        <f>B331</f>
        <v>347.7</v>
      </c>
    </row>
    <row r="7" spans="1:2">
      <c r="A7" s="8" t="s">
        <v>10</v>
      </c>
      <c r="B7" s="8">
        <v>1.4E-3</v>
      </c>
    </row>
    <row r="8" spans="1:2">
      <c r="A8" s="9" t="s">
        <v>11</v>
      </c>
      <c r="B8" s="10">
        <f>(3/4)/12</f>
        <v>6.25E-2</v>
      </c>
    </row>
    <row r="9" spans="1:2">
      <c r="A9" s="8" t="s">
        <v>3</v>
      </c>
      <c r="B9" s="8">
        <f>AVERAGE(D170:D331)</f>
        <v>0.68258765679073108</v>
      </c>
    </row>
    <row r="10" spans="1:2">
      <c r="A10" s="8" t="s">
        <v>12</v>
      </c>
      <c r="B10">
        <f>EXP($B$7*$B$8)</f>
        <v>1.0000875038282366</v>
      </c>
    </row>
    <row r="11" spans="1:2">
      <c r="A11" s="8" t="s">
        <v>13</v>
      </c>
      <c r="B11">
        <f>EXP(B9*SQRT(B8))</f>
        <v>1.1860718899346014</v>
      </c>
    </row>
    <row r="12" spans="1:2">
      <c r="A12" s="8" t="s">
        <v>14</v>
      </c>
      <c r="B12">
        <f>1/$B$11</f>
        <v>0.8431192143463907</v>
      </c>
    </row>
    <row r="13" spans="1:2">
      <c r="A13" s="8" t="s">
        <v>16</v>
      </c>
      <c r="B13">
        <f>(EXP($B$7*$B$8)-$B$12)/($B$11-$B$12)</f>
        <v>0.45769664637438345</v>
      </c>
    </row>
    <row r="14" spans="1:2">
      <c r="A14" s="8" t="s">
        <v>17</v>
      </c>
      <c r="B14">
        <f>1-B13</f>
        <v>0.54230335362561655</v>
      </c>
    </row>
    <row r="15" spans="1:2">
      <c r="A15" s="8" t="s">
        <v>18</v>
      </c>
      <c r="B15">
        <f>EXP(-B7*B8)</f>
        <v>0.99991250382801333</v>
      </c>
    </row>
    <row r="18" spans="1:9">
      <c r="A18" s="10"/>
      <c r="B18" s="10"/>
      <c r="C18" s="10"/>
      <c r="D18" s="10"/>
      <c r="E18" s="10"/>
      <c r="F18" s="10"/>
      <c r="G18" s="10"/>
      <c r="H18" s="10"/>
      <c r="I18" s="10">
        <f>G20*$B$11</f>
        <v>688.09554084853369</v>
      </c>
    </row>
    <row r="19" spans="1:9">
      <c r="A19" s="10"/>
      <c r="B19" s="10"/>
      <c r="C19" s="10"/>
      <c r="D19" s="10"/>
      <c r="E19" s="10"/>
      <c r="F19" s="10"/>
      <c r="G19" s="10"/>
      <c r="H19" s="10"/>
      <c r="I19" s="13">
        <f>I18-$B$5</f>
        <v>349.18954084853368</v>
      </c>
    </row>
    <row r="20" spans="1:9">
      <c r="A20" s="10"/>
      <c r="B20" s="10"/>
      <c r="C20" s="10"/>
      <c r="D20" s="10"/>
      <c r="E20" s="10"/>
      <c r="F20" s="10"/>
      <c r="G20" s="10">
        <f>E22*$B$11</f>
        <v>580.14657179547055</v>
      </c>
      <c r="H20" s="10"/>
      <c r="I20" s="10"/>
    </row>
    <row r="21" spans="1:9">
      <c r="A21" s="10"/>
      <c r="B21" s="10"/>
      <c r="C21" s="10"/>
      <c r="D21" s="10"/>
      <c r="E21" s="10"/>
      <c r="F21" s="10"/>
      <c r="G21" s="13">
        <f>$B$15*(I19*$B$13+I23*$B$14)</f>
        <v>290.62302228360613</v>
      </c>
      <c r="H21" s="10"/>
      <c r="I21" s="10"/>
    </row>
    <row r="22" spans="1:9">
      <c r="A22" s="10"/>
      <c r="B22" s="10"/>
      <c r="C22" s="10"/>
      <c r="D22" s="10"/>
      <c r="E22" s="10">
        <f>C24*$B$11</f>
        <v>489.13272181794906</v>
      </c>
      <c r="F22" s="10"/>
      <c r="G22" s="10"/>
      <c r="H22" s="10"/>
      <c r="I22" s="10">
        <f>G24*$B$11</f>
        <v>489.132721817949</v>
      </c>
    </row>
    <row r="23" spans="1:9">
      <c r="A23" s="10"/>
      <c r="B23" s="10"/>
      <c r="C23" s="10"/>
      <c r="D23" s="10"/>
      <c r="E23" s="13">
        <f>$B$15*(G21*$B$13+G25*$B$14)</f>
        <v>237.04637697077899</v>
      </c>
      <c r="F23" s="10"/>
      <c r="G23" s="10"/>
      <c r="H23" s="10"/>
      <c r="I23" s="13">
        <f>G20-$B$5</f>
        <v>241.24057179547054</v>
      </c>
    </row>
    <row r="24" spans="1:9">
      <c r="A24" s="10"/>
      <c r="B24" s="10"/>
      <c r="C24" s="10">
        <f>A26*$B$11</f>
        <v>412.39719613026091</v>
      </c>
      <c r="D24" s="10"/>
      <c r="E24" s="10"/>
      <c r="F24" s="10"/>
      <c r="G24" s="10">
        <f>E26*$B$11</f>
        <v>412.39719613026085</v>
      </c>
      <c r="H24" s="10"/>
      <c r="I24" s="10"/>
    </row>
    <row r="25" spans="1:9">
      <c r="A25" s="10"/>
      <c r="B25" s="10"/>
      <c r="C25" s="13">
        <f>$B$15*(E23*$B$13+E27*$B$14)</f>
        <v>188.03468191088837</v>
      </c>
      <c r="D25" s="10"/>
      <c r="E25" s="10"/>
      <c r="F25" s="10"/>
      <c r="G25" s="13">
        <f>$B$15*(I23*$B$13+I27*$B$14)</f>
        <v>191.86666665843828</v>
      </c>
      <c r="H25" s="10"/>
      <c r="I25" s="10"/>
    </row>
    <row r="26" spans="1:9">
      <c r="A26" s="10">
        <v>347.7</v>
      </c>
      <c r="B26" s="10"/>
      <c r="C26" s="10"/>
      <c r="D26" s="10"/>
      <c r="E26" s="10">
        <f>C28*$B$11</f>
        <v>347.69999999999993</v>
      </c>
      <c r="F26" s="10"/>
      <c r="G26" s="10"/>
      <c r="H26" s="10"/>
      <c r="I26" s="10">
        <f>G24*$B$12</f>
        <v>347.69999999999993</v>
      </c>
    </row>
    <row r="27" spans="1:9">
      <c r="A27" s="13">
        <f>$B$15*(C25*$B$13+C29*$B$14)</f>
        <v>143.19919928471484</v>
      </c>
      <c r="B27" s="10"/>
      <c r="C27" s="10"/>
      <c r="D27" s="10"/>
      <c r="E27" s="13">
        <f>$B$15*(G25*$B$13+G29*$B$14)</f>
        <v>146.69981913037435</v>
      </c>
      <c r="F27" s="10"/>
      <c r="G27" s="10"/>
      <c r="H27" s="10"/>
      <c r="I27" s="13">
        <f>E22-$B$5</f>
        <v>150.22672181794906</v>
      </c>
    </row>
    <row r="28" spans="1:9">
      <c r="A28" s="10"/>
      <c r="B28" s="10"/>
      <c r="C28" s="10">
        <f>A26*$B$12</f>
        <v>293.15255082824001</v>
      </c>
      <c r="D28" s="10"/>
      <c r="E28" s="10"/>
      <c r="F28" s="10"/>
      <c r="G28" s="10">
        <f>E26*$B$12</f>
        <v>293.15255082824001</v>
      </c>
      <c r="H28" s="10"/>
      <c r="I28" s="10"/>
    </row>
    <row r="29" spans="1:9">
      <c r="A29" s="10"/>
      <c r="B29" s="10"/>
      <c r="C29" s="13">
        <f>$B$15*(E27*$B$13+E31*$B$14)</f>
        <v>105.38176846610159</v>
      </c>
      <c r="D29" s="10"/>
      <c r="E29" s="10"/>
      <c r="F29" s="10"/>
      <c r="G29" s="13">
        <f>$B$15*(I27*$B$13+I31*$B$14)</f>
        <v>108.60328569203398</v>
      </c>
      <c r="H29" s="10"/>
      <c r="I29" s="10"/>
    </row>
    <row r="30" spans="1:9">
      <c r="A30" s="10"/>
      <c r="B30" s="10"/>
      <c r="C30" s="10"/>
      <c r="D30" s="10"/>
      <c r="E30" s="10">
        <f>C28*$B$12</f>
        <v>247.16254833794608</v>
      </c>
      <c r="F30" s="10"/>
      <c r="G30" s="10"/>
      <c r="H30" s="10"/>
      <c r="I30" s="10">
        <f>G28*$B$12</f>
        <v>247.16254833794608</v>
      </c>
    </row>
    <row r="31" spans="1:9">
      <c r="A31" s="10"/>
      <c r="B31" s="10"/>
      <c r="C31" s="10"/>
      <c r="D31" s="10"/>
      <c r="E31" s="13">
        <f>$B$15*(G29*$B$13+G33*$B$14)</f>
        <v>70.526900265071674</v>
      </c>
      <c r="F31" s="10"/>
      <c r="G31" s="10"/>
      <c r="H31" s="10"/>
      <c r="I31" s="13">
        <f>C24-$B$5</f>
        <v>73.491196130260903</v>
      </c>
    </row>
    <row r="32" spans="1:9">
      <c r="A32" s="10"/>
      <c r="B32" s="10"/>
      <c r="C32" s="10"/>
      <c r="D32" s="10"/>
      <c r="E32" s="10"/>
      <c r="F32" s="10"/>
      <c r="G32" s="10">
        <f>E30*$B$12</f>
        <v>208.3874935705409</v>
      </c>
      <c r="H32" s="10"/>
      <c r="I32" s="10"/>
    </row>
    <row r="33" spans="1:9">
      <c r="A33" s="10"/>
      <c r="B33" s="10"/>
      <c r="C33" s="10"/>
      <c r="D33" s="10"/>
      <c r="E33" s="10"/>
      <c r="F33" s="10"/>
      <c r="G33" s="13">
        <f>$B$15*(I31*$B$13+I35*$B$14)</f>
        <v>38.402329347815012</v>
      </c>
      <c r="H33" s="10"/>
      <c r="I33" s="10"/>
    </row>
    <row r="34" spans="1:9">
      <c r="A34" s="10"/>
      <c r="B34" s="10"/>
      <c r="C34" s="10"/>
      <c r="D34" s="10"/>
      <c r="E34" s="10"/>
      <c r="F34" s="10"/>
      <c r="G34" s="10"/>
      <c r="H34" s="10"/>
      <c r="I34" s="10">
        <f>G32*$B$12</f>
        <v>175.69549985880798</v>
      </c>
    </row>
    <row r="35" spans="1:9">
      <c r="A35" s="10"/>
      <c r="B35" s="10"/>
      <c r="C35" s="10"/>
      <c r="D35" s="10"/>
      <c r="E35" s="10"/>
      <c r="F35" s="10"/>
      <c r="G35" s="10"/>
      <c r="H35" s="10"/>
      <c r="I35" s="13">
        <f>A26-$B$5</f>
        <v>8.7939999999999827</v>
      </c>
    </row>
    <row r="79" spans="1:4">
      <c r="A79" s="11" t="s">
        <v>0</v>
      </c>
      <c r="B79" s="11" t="s">
        <v>1</v>
      </c>
      <c r="C79" s="11" t="s">
        <v>2</v>
      </c>
      <c r="D79" s="11" t="s">
        <v>3</v>
      </c>
    </row>
    <row r="80" spans="1:4">
      <c r="A80" s="1">
        <v>39538</v>
      </c>
      <c r="B80">
        <v>440.47</v>
      </c>
    </row>
    <row r="81" spans="1:3">
      <c r="A81" s="1">
        <v>39539</v>
      </c>
      <c r="B81">
        <v>465.71</v>
      </c>
      <c r="C81">
        <f>LN(B81/B80)</f>
        <v>5.5720784178874667E-2</v>
      </c>
    </row>
    <row r="82" spans="1:3">
      <c r="A82" s="1">
        <v>39540</v>
      </c>
      <c r="B82">
        <v>465.7</v>
      </c>
      <c r="C82">
        <f t="shared" ref="C82:C145" si="0">LN(B82/B81)</f>
        <v>-2.1472820777913053E-5</v>
      </c>
    </row>
    <row r="83" spans="1:3">
      <c r="A83" s="1">
        <v>39541</v>
      </c>
      <c r="B83">
        <v>455.12</v>
      </c>
      <c r="C83">
        <f t="shared" si="0"/>
        <v>-2.2980529545939581E-2</v>
      </c>
    </row>
    <row r="84" spans="1:3">
      <c r="A84" s="1">
        <v>39542</v>
      </c>
      <c r="B84">
        <v>471.09</v>
      </c>
      <c r="C84">
        <f t="shared" si="0"/>
        <v>3.448803812258E-2</v>
      </c>
    </row>
    <row r="85" spans="1:3">
      <c r="A85" s="1">
        <v>39545</v>
      </c>
      <c r="B85">
        <v>476.82</v>
      </c>
      <c r="C85">
        <f t="shared" si="0"/>
        <v>1.2089902615170851E-2</v>
      </c>
    </row>
    <row r="86" spans="1:3">
      <c r="A86" s="1">
        <v>39546</v>
      </c>
      <c r="B86">
        <v>467.81</v>
      </c>
      <c r="C86">
        <f t="shared" si="0"/>
        <v>-1.9076830601850895E-2</v>
      </c>
    </row>
    <row r="87" spans="1:3">
      <c r="A87" s="1">
        <v>39547</v>
      </c>
      <c r="B87">
        <v>464.19</v>
      </c>
      <c r="C87">
        <f t="shared" si="0"/>
        <v>-7.7682794086011133E-3</v>
      </c>
    </row>
    <row r="88" spans="1:3">
      <c r="A88" s="1">
        <v>39548</v>
      </c>
      <c r="B88">
        <v>469.08</v>
      </c>
      <c r="C88">
        <f t="shared" si="0"/>
        <v>1.0479378423172791E-2</v>
      </c>
    </row>
    <row r="89" spans="1:3">
      <c r="A89" s="1">
        <v>39549</v>
      </c>
      <c r="B89">
        <v>457.45</v>
      </c>
      <c r="C89">
        <f t="shared" si="0"/>
        <v>-2.5105740467319476E-2</v>
      </c>
    </row>
    <row r="90" spans="1:3">
      <c r="A90" s="1">
        <v>39552</v>
      </c>
      <c r="B90">
        <v>451.66</v>
      </c>
      <c r="C90">
        <f t="shared" si="0"/>
        <v>-1.2737904736386087E-2</v>
      </c>
    </row>
    <row r="91" spans="1:3">
      <c r="A91" s="1">
        <v>39553</v>
      </c>
      <c r="B91">
        <v>446.84</v>
      </c>
      <c r="C91">
        <f t="shared" si="0"/>
        <v>-1.0729095686510506E-2</v>
      </c>
    </row>
    <row r="92" spans="1:3">
      <c r="A92" s="1">
        <v>39554</v>
      </c>
      <c r="B92">
        <v>455.03</v>
      </c>
      <c r="C92">
        <f t="shared" si="0"/>
        <v>1.8162762140681812E-2</v>
      </c>
    </row>
    <row r="93" spans="1:3">
      <c r="A93" s="1">
        <v>39555</v>
      </c>
      <c r="B93">
        <v>449.54</v>
      </c>
      <c r="C93">
        <f t="shared" si="0"/>
        <v>-1.2138513126648242E-2</v>
      </c>
    </row>
    <row r="94" spans="1:3">
      <c r="A94" s="1">
        <v>39556</v>
      </c>
      <c r="B94">
        <v>539.41</v>
      </c>
      <c r="C94">
        <f t="shared" si="0"/>
        <v>0.18225111193463892</v>
      </c>
    </row>
    <row r="95" spans="1:3">
      <c r="A95" s="1">
        <v>39559</v>
      </c>
      <c r="B95">
        <v>537.79</v>
      </c>
      <c r="C95">
        <f t="shared" si="0"/>
        <v>-3.0078002623955733E-3</v>
      </c>
    </row>
    <row r="96" spans="1:3">
      <c r="A96" s="1">
        <v>39560</v>
      </c>
      <c r="B96">
        <v>555</v>
      </c>
      <c r="C96">
        <f t="shared" si="0"/>
        <v>3.1499964357509867E-2</v>
      </c>
    </row>
    <row r="97" spans="1:3">
      <c r="A97" s="1">
        <v>39561</v>
      </c>
      <c r="B97">
        <v>546.49</v>
      </c>
      <c r="C97">
        <f t="shared" si="0"/>
        <v>-1.545210455892161E-2</v>
      </c>
    </row>
    <row r="98" spans="1:3">
      <c r="A98" s="1">
        <v>39562</v>
      </c>
      <c r="B98">
        <v>543.04</v>
      </c>
      <c r="C98">
        <f t="shared" si="0"/>
        <v>-6.3330271416514646E-3</v>
      </c>
    </row>
    <row r="99" spans="1:3">
      <c r="A99" s="1">
        <v>39563</v>
      </c>
      <c r="B99">
        <v>544.05999999999995</v>
      </c>
      <c r="C99">
        <f t="shared" si="0"/>
        <v>1.8765528457791135E-3</v>
      </c>
    </row>
    <row r="100" spans="1:3">
      <c r="A100" s="1">
        <v>39566</v>
      </c>
      <c r="B100">
        <v>552.12</v>
      </c>
      <c r="C100">
        <f t="shared" si="0"/>
        <v>1.4705879063736911E-2</v>
      </c>
    </row>
    <row r="101" spans="1:3">
      <c r="A101" s="1">
        <v>39567</v>
      </c>
      <c r="B101">
        <v>558.47</v>
      </c>
      <c r="C101">
        <f t="shared" si="0"/>
        <v>1.1435487802296114E-2</v>
      </c>
    </row>
    <row r="102" spans="1:3">
      <c r="A102" s="1">
        <v>39568</v>
      </c>
      <c r="B102">
        <v>574.29</v>
      </c>
      <c r="C102">
        <f t="shared" si="0"/>
        <v>2.7933593458801313E-2</v>
      </c>
    </row>
    <row r="103" spans="1:3">
      <c r="A103" s="1">
        <v>39569</v>
      </c>
      <c r="B103">
        <v>593.08000000000004</v>
      </c>
      <c r="C103">
        <f t="shared" si="0"/>
        <v>3.2194801933350677E-2</v>
      </c>
    </row>
    <row r="104" spans="1:3">
      <c r="A104" s="1">
        <v>39570</v>
      </c>
      <c r="B104">
        <v>581.29</v>
      </c>
      <c r="C104">
        <f t="shared" si="0"/>
        <v>-2.0079525411753524E-2</v>
      </c>
    </row>
    <row r="105" spans="1:3">
      <c r="A105" s="1">
        <v>39573</v>
      </c>
      <c r="B105">
        <v>594.9</v>
      </c>
      <c r="C105">
        <f t="shared" si="0"/>
        <v>2.3143552455788075E-2</v>
      </c>
    </row>
    <row r="106" spans="1:3">
      <c r="A106" s="1">
        <v>39574</v>
      </c>
      <c r="B106">
        <v>586.36</v>
      </c>
      <c r="C106">
        <f t="shared" si="0"/>
        <v>-1.44593887720296E-2</v>
      </c>
    </row>
    <row r="107" spans="1:3">
      <c r="A107" s="1">
        <v>39575</v>
      </c>
      <c r="B107">
        <v>579</v>
      </c>
      <c r="C107">
        <f t="shared" si="0"/>
        <v>-1.2631457848835069E-2</v>
      </c>
    </row>
    <row r="108" spans="1:3">
      <c r="A108" s="1">
        <v>39576</v>
      </c>
      <c r="B108">
        <v>583.01</v>
      </c>
      <c r="C108">
        <f t="shared" si="0"/>
        <v>6.9018612890539496E-3</v>
      </c>
    </row>
    <row r="109" spans="1:3">
      <c r="A109" s="1">
        <v>39577</v>
      </c>
      <c r="B109">
        <v>573.20000000000005</v>
      </c>
      <c r="C109">
        <f t="shared" si="0"/>
        <v>-1.6969642908032465E-2</v>
      </c>
    </row>
    <row r="110" spans="1:3">
      <c r="A110" s="1">
        <v>39580</v>
      </c>
      <c r="B110">
        <v>584.94000000000005</v>
      </c>
      <c r="C110">
        <f t="shared" si="0"/>
        <v>2.0274581915218443E-2</v>
      </c>
    </row>
    <row r="111" spans="1:3">
      <c r="A111" s="1">
        <v>39581</v>
      </c>
      <c r="B111">
        <v>583</v>
      </c>
      <c r="C111">
        <f t="shared" si="0"/>
        <v>-3.3220915187428543E-3</v>
      </c>
    </row>
    <row r="112" spans="1:3">
      <c r="A112" s="1">
        <v>39582</v>
      </c>
      <c r="B112">
        <v>576.29999999999995</v>
      </c>
      <c r="C112">
        <f t="shared" si="0"/>
        <v>-1.1558827907871801E-2</v>
      </c>
    </row>
    <row r="113" spans="1:3">
      <c r="A113" s="1">
        <v>39583</v>
      </c>
      <c r="B113">
        <v>581</v>
      </c>
      <c r="C113">
        <f t="shared" si="0"/>
        <v>8.1223984092906407E-3</v>
      </c>
    </row>
    <row r="114" spans="1:3">
      <c r="A114" s="1">
        <v>39584</v>
      </c>
      <c r="B114">
        <v>580.07000000000005</v>
      </c>
      <c r="C114">
        <f t="shared" si="0"/>
        <v>-1.6019709386842506E-3</v>
      </c>
    </row>
    <row r="115" spans="1:3">
      <c r="A115" s="1">
        <v>39587</v>
      </c>
      <c r="B115">
        <v>577.52</v>
      </c>
      <c r="C115">
        <f t="shared" si="0"/>
        <v>-4.4057120823214856E-3</v>
      </c>
    </row>
    <row r="116" spans="1:3">
      <c r="A116" s="1">
        <v>39588</v>
      </c>
      <c r="B116">
        <v>578.6</v>
      </c>
      <c r="C116">
        <f t="shared" si="0"/>
        <v>1.8683187111292212E-3</v>
      </c>
    </row>
    <row r="117" spans="1:3">
      <c r="A117" s="1">
        <v>39589</v>
      </c>
      <c r="B117">
        <v>549.99</v>
      </c>
      <c r="C117">
        <f t="shared" si="0"/>
        <v>-5.0711296298991175E-2</v>
      </c>
    </row>
    <row r="118" spans="1:3">
      <c r="A118" s="1">
        <v>39590</v>
      </c>
      <c r="B118">
        <v>549.46</v>
      </c>
      <c r="C118">
        <f t="shared" si="0"/>
        <v>-9.6411849752873102E-4</v>
      </c>
    </row>
    <row r="119" spans="1:3">
      <c r="A119" s="1">
        <v>39591</v>
      </c>
      <c r="B119">
        <v>544.62</v>
      </c>
      <c r="C119">
        <f t="shared" si="0"/>
        <v>-8.8476739789239006E-3</v>
      </c>
    </row>
    <row r="120" spans="1:3">
      <c r="A120" s="1">
        <v>39595</v>
      </c>
      <c r="B120">
        <v>560.9</v>
      </c>
      <c r="C120">
        <f t="shared" si="0"/>
        <v>2.9454332747700304E-2</v>
      </c>
    </row>
    <row r="121" spans="1:3">
      <c r="A121" s="1">
        <v>39596</v>
      </c>
      <c r="B121">
        <v>568.24</v>
      </c>
      <c r="C121">
        <f t="shared" si="0"/>
        <v>1.3001228175263335E-2</v>
      </c>
    </row>
    <row r="122" spans="1:3">
      <c r="A122" s="1">
        <v>39597</v>
      </c>
      <c r="B122">
        <v>583</v>
      </c>
      <c r="C122">
        <f t="shared" si="0"/>
        <v>2.564332166093776E-2</v>
      </c>
    </row>
    <row r="123" spans="1:3">
      <c r="A123" s="1">
        <v>39598</v>
      </c>
      <c r="B123">
        <v>585.79999999999995</v>
      </c>
      <c r="C123">
        <f t="shared" si="0"/>
        <v>4.7912480431405438E-3</v>
      </c>
    </row>
    <row r="124" spans="1:3">
      <c r="A124" s="1">
        <v>39601</v>
      </c>
      <c r="B124">
        <v>575</v>
      </c>
      <c r="C124">
        <f t="shared" si="0"/>
        <v>-1.8608393596282538E-2</v>
      </c>
    </row>
    <row r="125" spans="1:3">
      <c r="A125" s="1">
        <v>39602</v>
      </c>
      <c r="B125">
        <v>567.29999999999995</v>
      </c>
      <c r="C125">
        <f t="shared" si="0"/>
        <v>-1.3481776464829058E-2</v>
      </c>
    </row>
    <row r="126" spans="1:3">
      <c r="A126" s="1">
        <v>39603</v>
      </c>
      <c r="B126">
        <v>572.22</v>
      </c>
      <c r="C126">
        <f t="shared" si="0"/>
        <v>8.6352684863547045E-3</v>
      </c>
    </row>
    <row r="127" spans="1:3">
      <c r="A127" s="1">
        <v>39604</v>
      </c>
      <c r="B127">
        <v>586.29999999999995</v>
      </c>
      <c r="C127">
        <f t="shared" si="0"/>
        <v>2.4308071151293211E-2</v>
      </c>
    </row>
    <row r="128" spans="1:3">
      <c r="A128" s="1">
        <v>39605</v>
      </c>
      <c r="B128">
        <v>567</v>
      </c>
      <c r="C128">
        <f t="shared" si="0"/>
        <v>-3.3472300242417236E-2</v>
      </c>
    </row>
    <row r="129" spans="1:3">
      <c r="A129" s="1">
        <v>39608</v>
      </c>
      <c r="B129">
        <v>557.87</v>
      </c>
      <c r="C129">
        <f t="shared" si="0"/>
        <v>-1.6233343399705689E-2</v>
      </c>
    </row>
    <row r="130" spans="1:3">
      <c r="A130" s="1">
        <v>39609</v>
      </c>
      <c r="B130">
        <v>554.16999999999996</v>
      </c>
      <c r="C130">
        <f t="shared" si="0"/>
        <v>-6.6544614466433208E-3</v>
      </c>
    </row>
    <row r="131" spans="1:3">
      <c r="A131" s="1">
        <v>39610</v>
      </c>
      <c r="B131">
        <v>545.20000000000005</v>
      </c>
      <c r="C131">
        <f t="shared" si="0"/>
        <v>-1.6318799059025547E-2</v>
      </c>
    </row>
    <row r="132" spans="1:3">
      <c r="A132" s="1">
        <v>39611</v>
      </c>
      <c r="B132">
        <v>552.95000000000005</v>
      </c>
      <c r="C132">
        <f t="shared" si="0"/>
        <v>1.4114881698991428E-2</v>
      </c>
    </row>
    <row r="133" spans="1:3">
      <c r="A133" s="1">
        <v>39612</v>
      </c>
      <c r="B133">
        <v>571.51</v>
      </c>
      <c r="C133">
        <f t="shared" si="0"/>
        <v>3.3014399373184705E-2</v>
      </c>
    </row>
    <row r="134" spans="1:3">
      <c r="A134" s="1">
        <v>39615</v>
      </c>
      <c r="B134">
        <v>572.80999999999995</v>
      </c>
      <c r="C134">
        <f t="shared" si="0"/>
        <v>2.2720927000497203E-3</v>
      </c>
    </row>
    <row r="135" spans="1:3">
      <c r="A135" s="1">
        <v>39616</v>
      </c>
      <c r="B135">
        <v>569.46</v>
      </c>
      <c r="C135">
        <f t="shared" si="0"/>
        <v>-5.8655302241476482E-3</v>
      </c>
    </row>
    <row r="136" spans="1:3">
      <c r="A136" s="1">
        <v>39617</v>
      </c>
      <c r="B136">
        <v>562.38</v>
      </c>
      <c r="C136">
        <f t="shared" si="0"/>
        <v>-1.2510765384006441E-2</v>
      </c>
    </row>
    <row r="137" spans="1:3">
      <c r="A137" s="1">
        <v>39618</v>
      </c>
      <c r="B137">
        <v>560.20000000000005</v>
      </c>
      <c r="C137">
        <f t="shared" si="0"/>
        <v>-3.8839151604412392E-3</v>
      </c>
    </row>
    <row r="138" spans="1:3">
      <c r="A138" s="1">
        <v>39619</v>
      </c>
      <c r="B138">
        <v>546.42999999999995</v>
      </c>
      <c r="C138">
        <f t="shared" si="0"/>
        <v>-2.4887651245017878E-2</v>
      </c>
    </row>
    <row r="139" spans="1:3">
      <c r="A139" s="1">
        <v>39622</v>
      </c>
      <c r="B139">
        <v>545.21</v>
      </c>
      <c r="C139">
        <f t="shared" si="0"/>
        <v>-2.235170033939761E-3</v>
      </c>
    </row>
    <row r="140" spans="1:3">
      <c r="A140" s="1">
        <v>39623</v>
      </c>
      <c r="B140">
        <v>542.29999999999995</v>
      </c>
      <c r="C140">
        <f t="shared" si="0"/>
        <v>-5.3516877000356379E-3</v>
      </c>
    </row>
    <row r="141" spans="1:3">
      <c r="A141" s="1">
        <v>39624</v>
      </c>
      <c r="B141">
        <v>551</v>
      </c>
      <c r="C141">
        <f t="shared" si="0"/>
        <v>1.5915455305899582E-2</v>
      </c>
    </row>
    <row r="142" spans="1:3">
      <c r="A142" s="1">
        <v>39625</v>
      </c>
      <c r="B142">
        <v>528.82000000000005</v>
      </c>
      <c r="C142">
        <f t="shared" si="0"/>
        <v>-4.1086699848049947E-2</v>
      </c>
    </row>
    <row r="143" spans="1:3">
      <c r="A143" s="1">
        <v>39626</v>
      </c>
      <c r="B143">
        <v>528.07000000000005</v>
      </c>
      <c r="C143">
        <f t="shared" si="0"/>
        <v>-1.4192586284162703E-3</v>
      </c>
    </row>
    <row r="144" spans="1:3">
      <c r="A144" s="1">
        <v>39629</v>
      </c>
      <c r="B144">
        <v>526.41999999999996</v>
      </c>
      <c r="C144">
        <f t="shared" si="0"/>
        <v>-3.1294774661189853E-3</v>
      </c>
    </row>
    <row r="145" spans="1:3">
      <c r="A145" s="1">
        <v>39630</v>
      </c>
      <c r="B145">
        <v>534.73</v>
      </c>
      <c r="C145">
        <f t="shared" si="0"/>
        <v>1.5662573398252375E-2</v>
      </c>
    </row>
    <row r="146" spans="1:3">
      <c r="A146" s="1">
        <v>39631</v>
      </c>
      <c r="B146">
        <v>527.04</v>
      </c>
      <c r="C146">
        <f t="shared" ref="C146:C209" si="1">LN(B146/B145)</f>
        <v>-1.4485499619306216E-2</v>
      </c>
    </row>
    <row r="147" spans="1:3">
      <c r="A147" s="1">
        <v>39632</v>
      </c>
      <c r="B147">
        <v>537</v>
      </c>
      <c r="C147">
        <f t="shared" si="1"/>
        <v>1.8721647519589268E-2</v>
      </c>
    </row>
    <row r="148" spans="1:3">
      <c r="A148" s="1">
        <v>39636</v>
      </c>
      <c r="B148">
        <v>543.91</v>
      </c>
      <c r="C148">
        <f t="shared" si="1"/>
        <v>1.2785697483706244E-2</v>
      </c>
    </row>
    <row r="149" spans="1:3">
      <c r="A149" s="1">
        <v>39637</v>
      </c>
      <c r="B149">
        <v>554.53</v>
      </c>
      <c r="C149">
        <f t="shared" si="1"/>
        <v>1.9337116129658421E-2</v>
      </c>
    </row>
    <row r="150" spans="1:3">
      <c r="A150" s="1">
        <v>39638</v>
      </c>
      <c r="B150">
        <v>541.54999999999995</v>
      </c>
      <c r="C150">
        <f t="shared" si="1"/>
        <v>-2.3685509840483211E-2</v>
      </c>
    </row>
    <row r="151" spans="1:3">
      <c r="A151" s="1">
        <v>39639</v>
      </c>
      <c r="B151">
        <v>540.57000000000005</v>
      </c>
      <c r="C151">
        <f t="shared" si="1"/>
        <v>-1.8112598749133683E-3</v>
      </c>
    </row>
    <row r="152" spans="1:3">
      <c r="A152" s="1">
        <v>39640</v>
      </c>
      <c r="B152">
        <v>533.79999999999995</v>
      </c>
      <c r="C152">
        <f t="shared" si="1"/>
        <v>-1.2602901436409011E-2</v>
      </c>
    </row>
    <row r="153" spans="1:3">
      <c r="A153" s="1">
        <v>39643</v>
      </c>
      <c r="B153">
        <v>521.62</v>
      </c>
      <c r="C153">
        <f t="shared" si="1"/>
        <v>-2.3081883534793665E-2</v>
      </c>
    </row>
    <row r="154" spans="1:3">
      <c r="A154" s="1">
        <v>39644</v>
      </c>
      <c r="B154">
        <v>516.09</v>
      </c>
      <c r="C154">
        <f t="shared" si="1"/>
        <v>-1.0658184558572415E-2</v>
      </c>
    </row>
    <row r="155" spans="1:3">
      <c r="A155" s="1">
        <v>39645</v>
      </c>
      <c r="B155">
        <v>535.6</v>
      </c>
      <c r="C155">
        <f t="shared" si="1"/>
        <v>3.7106444939959925E-2</v>
      </c>
    </row>
    <row r="156" spans="1:3">
      <c r="A156" s="1">
        <v>39646</v>
      </c>
      <c r="B156">
        <v>533.44000000000005</v>
      </c>
      <c r="C156">
        <f t="shared" si="1"/>
        <v>-4.041014254588195E-3</v>
      </c>
    </row>
    <row r="157" spans="1:3">
      <c r="A157" s="1">
        <v>39647</v>
      </c>
      <c r="B157">
        <v>481.32</v>
      </c>
      <c r="C157">
        <f t="shared" si="1"/>
        <v>-0.1028142699924675</v>
      </c>
    </row>
    <row r="158" spans="1:3">
      <c r="A158" s="1">
        <v>39650</v>
      </c>
      <c r="B158">
        <v>468.8</v>
      </c>
      <c r="C158">
        <f t="shared" si="1"/>
        <v>-2.6356091307158942E-2</v>
      </c>
    </row>
    <row r="159" spans="1:3">
      <c r="A159" s="1">
        <v>39651</v>
      </c>
      <c r="B159">
        <v>477.11</v>
      </c>
      <c r="C159">
        <f t="shared" si="1"/>
        <v>1.7570834006065583E-2</v>
      </c>
    </row>
    <row r="160" spans="1:3">
      <c r="A160" s="1">
        <v>39652</v>
      </c>
      <c r="B160">
        <v>489.22</v>
      </c>
      <c r="C160">
        <f t="shared" si="1"/>
        <v>2.5065213782866008E-2</v>
      </c>
    </row>
    <row r="161" spans="1:4">
      <c r="A161" s="1">
        <v>39653</v>
      </c>
      <c r="B161">
        <v>475.62</v>
      </c>
      <c r="C161">
        <f t="shared" si="1"/>
        <v>-2.8193069974614893E-2</v>
      </c>
    </row>
    <row r="162" spans="1:4">
      <c r="A162" s="1">
        <v>39654</v>
      </c>
      <c r="B162">
        <v>491.98</v>
      </c>
      <c r="C162">
        <f t="shared" si="1"/>
        <v>3.3818849182434413E-2</v>
      </c>
    </row>
    <row r="163" spans="1:4">
      <c r="A163" s="1">
        <v>39657</v>
      </c>
      <c r="B163">
        <v>477.12</v>
      </c>
      <c r="C163">
        <f t="shared" si="1"/>
        <v>-3.067003368318031E-2</v>
      </c>
    </row>
    <row r="164" spans="1:4">
      <c r="A164" s="1">
        <v>39658</v>
      </c>
      <c r="B164">
        <v>483.11</v>
      </c>
      <c r="C164">
        <f t="shared" si="1"/>
        <v>1.2476339417858731E-2</v>
      </c>
    </row>
    <row r="165" spans="1:4">
      <c r="A165" s="1">
        <v>39659</v>
      </c>
      <c r="B165">
        <v>482.7</v>
      </c>
      <c r="C165">
        <f t="shared" si="1"/>
        <v>-8.4902832778500003E-4</v>
      </c>
    </row>
    <row r="166" spans="1:4">
      <c r="A166" s="1">
        <v>39660</v>
      </c>
      <c r="B166">
        <v>473.75</v>
      </c>
      <c r="C166">
        <f t="shared" si="1"/>
        <v>-1.8715586269811142E-2</v>
      </c>
    </row>
    <row r="167" spans="1:4">
      <c r="A167" s="1">
        <v>39661</v>
      </c>
      <c r="B167">
        <v>467.86</v>
      </c>
      <c r="C167">
        <f t="shared" si="1"/>
        <v>-1.251065053101498E-2</v>
      </c>
    </row>
    <row r="168" spans="1:4">
      <c r="A168" s="1">
        <v>39664</v>
      </c>
      <c r="B168">
        <v>463</v>
      </c>
      <c r="C168">
        <f t="shared" si="1"/>
        <v>-1.0442051779387106E-2</v>
      </c>
    </row>
    <row r="169" spans="1:4">
      <c r="A169" s="1">
        <v>39665</v>
      </c>
      <c r="B169">
        <v>479.85</v>
      </c>
      <c r="C169">
        <f t="shared" si="1"/>
        <v>3.5746500977402645E-2</v>
      </c>
    </row>
    <row r="170" spans="1:4">
      <c r="A170" s="1">
        <v>39666</v>
      </c>
      <c r="B170">
        <v>486.34</v>
      </c>
      <c r="C170">
        <f t="shared" si="1"/>
        <v>1.343441271627625E-2</v>
      </c>
      <c r="D170">
        <f>STDEV(C81:C170)*SQRT(365)</f>
        <v>0.56743955371675048</v>
      </c>
    </row>
    <row r="171" spans="1:4">
      <c r="A171" s="1">
        <v>39667</v>
      </c>
      <c r="B171">
        <v>479.12</v>
      </c>
      <c r="C171">
        <f t="shared" si="1"/>
        <v>-1.4956879823706134E-2</v>
      </c>
      <c r="D171">
        <f t="shared" ref="D171:D234" si="2">STDEV(C82:C171)*SQRT(365)</f>
        <v>0.5572991947923025</v>
      </c>
    </row>
    <row r="172" spans="1:4">
      <c r="A172" s="1">
        <v>39668</v>
      </c>
      <c r="B172">
        <v>495.01</v>
      </c>
      <c r="C172">
        <f t="shared" si="1"/>
        <v>3.2626876428627313E-2</v>
      </c>
      <c r="D172">
        <f t="shared" si="2"/>
        <v>0.5610838189360926</v>
      </c>
    </row>
    <row r="173" spans="1:4">
      <c r="A173" s="1">
        <v>39671</v>
      </c>
      <c r="B173">
        <v>500.84</v>
      </c>
      <c r="C173">
        <f t="shared" si="1"/>
        <v>1.1708724415912645E-2</v>
      </c>
      <c r="D173">
        <f t="shared" si="2"/>
        <v>0.55943156202649158</v>
      </c>
    </row>
    <row r="174" spans="1:4">
      <c r="A174" s="1">
        <v>39672</v>
      </c>
      <c r="B174">
        <v>502.61</v>
      </c>
      <c r="C174">
        <f t="shared" si="1"/>
        <v>3.5278326488138259E-3</v>
      </c>
      <c r="D174">
        <f t="shared" si="2"/>
        <v>0.55530456101947434</v>
      </c>
    </row>
    <row r="175" spans="1:4">
      <c r="A175" s="1">
        <v>39673</v>
      </c>
      <c r="B175">
        <v>500.03</v>
      </c>
      <c r="C175">
        <f t="shared" si="1"/>
        <v>-5.1464248272970583E-3</v>
      </c>
      <c r="D175">
        <f t="shared" si="2"/>
        <v>0.55494191739861953</v>
      </c>
    </row>
    <row r="176" spans="1:4">
      <c r="A176" s="1">
        <v>39674</v>
      </c>
      <c r="B176">
        <v>505.49</v>
      </c>
      <c r="C176">
        <f t="shared" si="1"/>
        <v>1.0860159248918635E-2</v>
      </c>
      <c r="D176">
        <f t="shared" si="2"/>
        <v>0.55387833765850503</v>
      </c>
    </row>
    <row r="177" spans="1:4">
      <c r="A177" s="1">
        <v>39675</v>
      </c>
      <c r="B177">
        <v>510.15</v>
      </c>
      <c r="C177">
        <f t="shared" si="1"/>
        <v>9.1765442501317677E-3</v>
      </c>
      <c r="D177">
        <f t="shared" si="2"/>
        <v>0.55384687757051809</v>
      </c>
    </row>
    <row r="178" spans="1:4">
      <c r="A178" s="1">
        <v>39678</v>
      </c>
      <c r="B178">
        <v>498.3</v>
      </c>
      <c r="C178">
        <f t="shared" si="1"/>
        <v>-2.3502494833955199E-2</v>
      </c>
      <c r="D178">
        <f t="shared" si="2"/>
        <v>0.55569873412394044</v>
      </c>
    </row>
    <row r="179" spans="1:4">
      <c r="A179" s="1">
        <v>39679</v>
      </c>
      <c r="B179">
        <v>490.5</v>
      </c>
      <c r="C179">
        <f t="shared" si="1"/>
        <v>-1.5777026281941137E-2</v>
      </c>
      <c r="D179">
        <f t="shared" si="2"/>
        <v>0.5542396958251522</v>
      </c>
    </row>
    <row r="180" spans="1:4">
      <c r="A180" s="1">
        <v>39680</v>
      </c>
      <c r="B180">
        <v>485</v>
      </c>
      <c r="C180">
        <f t="shared" si="1"/>
        <v>-1.1276388067934609E-2</v>
      </c>
      <c r="D180">
        <f t="shared" si="2"/>
        <v>0.55410135649052694</v>
      </c>
    </row>
    <row r="181" spans="1:4">
      <c r="A181" s="1">
        <v>39681</v>
      </c>
      <c r="B181">
        <v>486.53</v>
      </c>
      <c r="C181">
        <f t="shared" si="1"/>
        <v>3.1496737411227183E-3</v>
      </c>
      <c r="D181">
        <f t="shared" si="2"/>
        <v>0.5536226550222253</v>
      </c>
    </row>
    <row r="182" spans="1:4">
      <c r="A182" s="1">
        <v>39682</v>
      </c>
      <c r="B182">
        <v>490.59</v>
      </c>
      <c r="C182">
        <f t="shared" si="1"/>
        <v>8.3101837338029651E-3</v>
      </c>
      <c r="D182">
        <f t="shared" si="2"/>
        <v>0.55272086038502433</v>
      </c>
    </row>
    <row r="183" spans="1:4">
      <c r="A183" s="1">
        <v>39685</v>
      </c>
      <c r="B183">
        <v>483.01</v>
      </c>
      <c r="C183">
        <f t="shared" si="1"/>
        <v>-1.5571391040412188E-2</v>
      </c>
      <c r="D183">
        <f t="shared" si="2"/>
        <v>0.5530944511829744</v>
      </c>
    </row>
    <row r="184" spans="1:4">
      <c r="A184" s="1">
        <v>39686</v>
      </c>
      <c r="B184">
        <v>474.16</v>
      </c>
      <c r="C184">
        <f t="shared" si="1"/>
        <v>-1.8492539892413864E-2</v>
      </c>
      <c r="D184">
        <f t="shared" si="2"/>
        <v>0.41300450210101369</v>
      </c>
    </row>
    <row r="185" spans="1:4">
      <c r="A185" s="1">
        <v>39687</v>
      </c>
      <c r="B185">
        <v>468.58</v>
      </c>
      <c r="C185">
        <f t="shared" si="1"/>
        <v>-1.1837972641088969E-2</v>
      </c>
      <c r="D185">
        <f t="shared" si="2"/>
        <v>0.41352512384230894</v>
      </c>
    </row>
    <row r="186" spans="1:4">
      <c r="A186" s="1">
        <v>39688</v>
      </c>
      <c r="B186">
        <v>473.78</v>
      </c>
      <c r="C186">
        <f t="shared" si="1"/>
        <v>1.1036234091486881E-2</v>
      </c>
      <c r="D186">
        <f t="shared" si="2"/>
        <v>0.40884863091806245</v>
      </c>
    </row>
    <row r="187" spans="1:4">
      <c r="A187" s="1">
        <v>39689</v>
      </c>
      <c r="B187">
        <v>463.29</v>
      </c>
      <c r="C187">
        <f t="shared" si="1"/>
        <v>-2.2389871026961338E-2</v>
      </c>
      <c r="D187">
        <f t="shared" si="2"/>
        <v>0.41003862142599773</v>
      </c>
    </row>
    <row r="188" spans="1:4">
      <c r="A188" s="1">
        <v>39693</v>
      </c>
      <c r="B188">
        <v>465.25</v>
      </c>
      <c r="C188">
        <f t="shared" si="1"/>
        <v>4.2216876193407402E-3</v>
      </c>
      <c r="D188">
        <f t="shared" si="2"/>
        <v>0.41011471014451956</v>
      </c>
    </row>
    <row r="189" spans="1:4">
      <c r="A189" s="1">
        <v>39694</v>
      </c>
      <c r="B189">
        <v>464.41</v>
      </c>
      <c r="C189">
        <f t="shared" si="1"/>
        <v>-1.8071127693908339E-3</v>
      </c>
      <c r="D189">
        <f t="shared" si="2"/>
        <v>0.41004939199295232</v>
      </c>
    </row>
    <row r="190" spans="1:4">
      <c r="A190" s="1">
        <v>39695</v>
      </c>
      <c r="B190">
        <v>450.26</v>
      </c>
      <c r="C190">
        <f t="shared" si="1"/>
        <v>-3.0942589060141634E-2</v>
      </c>
      <c r="D190">
        <f t="shared" si="2"/>
        <v>0.41282768284157456</v>
      </c>
    </row>
    <row r="191" spans="1:4">
      <c r="A191" s="1">
        <v>39696</v>
      </c>
      <c r="B191">
        <v>444.25</v>
      </c>
      <c r="C191">
        <f t="shared" si="1"/>
        <v>-1.3437726658067065E-2</v>
      </c>
      <c r="D191">
        <f t="shared" si="2"/>
        <v>0.41248084456934825</v>
      </c>
    </row>
    <row r="192" spans="1:4">
      <c r="A192" s="1">
        <v>39699</v>
      </c>
      <c r="B192">
        <v>419.95</v>
      </c>
      <c r="C192">
        <f t="shared" si="1"/>
        <v>-5.625181046312458E-2</v>
      </c>
      <c r="D192">
        <f t="shared" si="2"/>
        <v>0.4217095746025572</v>
      </c>
    </row>
    <row r="193" spans="1:4">
      <c r="A193" s="1">
        <v>39700</v>
      </c>
      <c r="B193">
        <v>418.66</v>
      </c>
      <c r="C193">
        <f t="shared" si="1"/>
        <v>-3.0765219052620806E-3</v>
      </c>
      <c r="D193">
        <f t="shared" si="2"/>
        <v>0.4154083831718744</v>
      </c>
    </row>
    <row r="194" spans="1:4">
      <c r="A194" s="1">
        <v>39701</v>
      </c>
      <c r="B194">
        <v>414.16</v>
      </c>
      <c r="C194">
        <f t="shared" si="1"/>
        <v>-1.0806762072728066E-2</v>
      </c>
      <c r="D194">
        <f t="shared" si="2"/>
        <v>0.41434280145734426</v>
      </c>
    </row>
    <row r="195" spans="1:4">
      <c r="A195" s="1">
        <v>39702</v>
      </c>
      <c r="B195">
        <v>433.75</v>
      </c>
      <c r="C195">
        <f t="shared" si="1"/>
        <v>4.6215958667422945E-2</v>
      </c>
      <c r="D195">
        <f t="shared" si="2"/>
        <v>0.42300296639899782</v>
      </c>
    </row>
    <row r="196" spans="1:4">
      <c r="A196" s="1">
        <v>39703</v>
      </c>
      <c r="B196">
        <v>437.66</v>
      </c>
      <c r="C196">
        <f t="shared" si="1"/>
        <v>8.9740219651449678E-3</v>
      </c>
      <c r="D196">
        <f t="shared" si="2"/>
        <v>0.42314775641036173</v>
      </c>
    </row>
    <row r="197" spans="1:4">
      <c r="A197" s="1">
        <v>39706</v>
      </c>
      <c r="B197">
        <v>433.86</v>
      </c>
      <c r="C197">
        <f t="shared" si="1"/>
        <v>-8.7204518112984838E-3</v>
      </c>
      <c r="D197">
        <f t="shared" si="2"/>
        <v>0.4228653523973589</v>
      </c>
    </row>
    <row r="198" spans="1:4">
      <c r="A198" s="1">
        <v>39707</v>
      </c>
      <c r="B198">
        <v>442.93</v>
      </c>
      <c r="C198">
        <f t="shared" si="1"/>
        <v>2.0689842600746713E-2</v>
      </c>
      <c r="D198">
        <f t="shared" si="2"/>
        <v>0.42512265894049323</v>
      </c>
    </row>
    <row r="199" spans="1:4">
      <c r="A199" s="1">
        <v>39708</v>
      </c>
      <c r="B199">
        <v>414.49</v>
      </c>
      <c r="C199">
        <f t="shared" si="1"/>
        <v>-6.6362895183688181E-2</v>
      </c>
      <c r="D199">
        <f t="shared" si="2"/>
        <v>0.44301423657847089</v>
      </c>
    </row>
    <row r="200" spans="1:4">
      <c r="A200" s="1">
        <v>39709</v>
      </c>
      <c r="B200">
        <v>439.08</v>
      </c>
      <c r="C200">
        <f t="shared" si="1"/>
        <v>5.7632779987141607E-2</v>
      </c>
      <c r="D200">
        <f t="shared" si="2"/>
        <v>0.45742540281162852</v>
      </c>
    </row>
    <row r="201" spans="1:4">
      <c r="A201" s="1">
        <v>39710</v>
      </c>
      <c r="B201">
        <v>449.15</v>
      </c>
      <c r="C201">
        <f t="shared" si="1"/>
        <v>2.2675278856099854E-2</v>
      </c>
      <c r="D201">
        <f t="shared" si="2"/>
        <v>0.46038048188550929</v>
      </c>
    </row>
    <row r="202" spans="1:4">
      <c r="A202" s="1">
        <v>39713</v>
      </c>
      <c r="B202">
        <v>430.14</v>
      </c>
      <c r="C202">
        <f t="shared" si="1"/>
        <v>-4.3246170582379791E-2</v>
      </c>
      <c r="D202">
        <f t="shared" si="2"/>
        <v>0.4671972872614979</v>
      </c>
    </row>
    <row r="203" spans="1:4">
      <c r="A203" s="1">
        <v>39714</v>
      </c>
      <c r="B203">
        <v>429.27</v>
      </c>
      <c r="C203">
        <f t="shared" si="1"/>
        <v>-2.0246455060825698E-3</v>
      </c>
      <c r="D203">
        <f t="shared" si="2"/>
        <v>0.46663085056337472</v>
      </c>
    </row>
    <row r="204" spans="1:4">
      <c r="A204" s="1">
        <v>39715</v>
      </c>
      <c r="B204">
        <v>435.11</v>
      </c>
      <c r="C204">
        <f t="shared" si="1"/>
        <v>1.3512781098018758E-2</v>
      </c>
      <c r="D204">
        <f t="shared" si="2"/>
        <v>0.46785594119266599</v>
      </c>
    </row>
    <row r="205" spans="1:4">
      <c r="A205" s="1">
        <v>39716</v>
      </c>
      <c r="B205">
        <v>439.6</v>
      </c>
      <c r="C205">
        <f t="shared" si="1"/>
        <v>1.0266349844694267E-2</v>
      </c>
      <c r="D205">
        <f t="shared" si="2"/>
        <v>0.46863260324179107</v>
      </c>
    </row>
    <row r="206" spans="1:4">
      <c r="A206" s="1">
        <v>39717</v>
      </c>
      <c r="B206">
        <v>431.04</v>
      </c>
      <c r="C206">
        <f t="shared" si="1"/>
        <v>-1.9664329307467178E-2</v>
      </c>
      <c r="D206">
        <f t="shared" si="2"/>
        <v>0.46971419414346599</v>
      </c>
    </row>
    <row r="207" spans="1:4">
      <c r="A207" s="1">
        <v>39720</v>
      </c>
      <c r="B207">
        <v>381</v>
      </c>
      <c r="C207">
        <f t="shared" si="1"/>
        <v>-0.12340151809529826</v>
      </c>
      <c r="D207">
        <f t="shared" si="2"/>
        <v>0.51994741438637404</v>
      </c>
    </row>
    <row r="208" spans="1:4">
      <c r="A208" s="1">
        <v>39721</v>
      </c>
      <c r="B208">
        <v>400.52</v>
      </c>
      <c r="C208">
        <f t="shared" si="1"/>
        <v>4.9964327712900922E-2</v>
      </c>
      <c r="D208">
        <f t="shared" si="2"/>
        <v>0.5311923985783934</v>
      </c>
    </row>
    <row r="209" spans="1:4">
      <c r="A209" s="1">
        <v>39722</v>
      </c>
      <c r="B209">
        <v>411.72</v>
      </c>
      <c r="C209">
        <f t="shared" si="1"/>
        <v>2.7579803818756788E-2</v>
      </c>
      <c r="D209">
        <f t="shared" si="2"/>
        <v>0.53474573798877478</v>
      </c>
    </row>
    <row r="210" spans="1:4">
      <c r="A210" s="1">
        <v>39723</v>
      </c>
      <c r="B210">
        <v>390.49</v>
      </c>
      <c r="C210">
        <f t="shared" ref="C210:C273" si="3">LN(B210/B209)</f>
        <v>-5.294114590113571E-2</v>
      </c>
      <c r="D210">
        <f t="shared" si="2"/>
        <v>0.53988842019780381</v>
      </c>
    </row>
    <row r="211" spans="1:4">
      <c r="A211" s="1">
        <v>39724</v>
      </c>
      <c r="B211">
        <v>386.91</v>
      </c>
      <c r="C211">
        <f t="shared" si="3"/>
        <v>-9.2102529128133236E-3</v>
      </c>
      <c r="D211">
        <f t="shared" si="2"/>
        <v>0.53886791417112745</v>
      </c>
    </row>
    <row r="212" spans="1:4">
      <c r="A212" s="1">
        <v>39727</v>
      </c>
      <c r="B212">
        <v>371.21</v>
      </c>
      <c r="C212">
        <f t="shared" si="3"/>
        <v>-4.1424167640057692E-2</v>
      </c>
      <c r="D212">
        <f t="shared" si="2"/>
        <v>0.5405228533173998</v>
      </c>
    </row>
    <row r="213" spans="1:4">
      <c r="A213" s="1">
        <v>39728</v>
      </c>
      <c r="B213">
        <v>346.01</v>
      </c>
      <c r="C213">
        <f t="shared" si="3"/>
        <v>-7.0300263830170684E-2</v>
      </c>
      <c r="D213">
        <f t="shared" si="2"/>
        <v>0.55587123407390038</v>
      </c>
    </row>
    <row r="214" spans="1:4">
      <c r="A214" s="1">
        <v>39729</v>
      </c>
      <c r="B214">
        <v>338.11</v>
      </c>
      <c r="C214">
        <f t="shared" si="3"/>
        <v>-2.3096390049522551E-2</v>
      </c>
      <c r="D214">
        <f t="shared" si="2"/>
        <v>0.55636693784366054</v>
      </c>
    </row>
    <row r="215" spans="1:4">
      <c r="A215" s="1">
        <v>39730</v>
      </c>
      <c r="B215">
        <v>328.98</v>
      </c>
      <c r="C215">
        <f t="shared" si="3"/>
        <v>-2.7374327680646578E-2</v>
      </c>
      <c r="D215">
        <f t="shared" si="2"/>
        <v>0.55784482599628704</v>
      </c>
    </row>
    <row r="216" spans="1:4">
      <c r="A216" s="1">
        <v>39731</v>
      </c>
      <c r="B216">
        <v>332</v>
      </c>
      <c r="C216">
        <f t="shared" si="3"/>
        <v>9.1380102724763958E-3</v>
      </c>
      <c r="D216">
        <f t="shared" si="2"/>
        <v>0.5579000351440685</v>
      </c>
    </row>
    <row r="217" spans="1:4">
      <c r="A217" s="1">
        <v>39734</v>
      </c>
      <c r="B217">
        <v>381.02</v>
      </c>
      <c r="C217">
        <f t="shared" si="3"/>
        <v>0.13771689827080022</v>
      </c>
      <c r="D217">
        <f t="shared" si="2"/>
        <v>0.62582056081336246</v>
      </c>
    </row>
    <row r="218" spans="1:4">
      <c r="A218" s="1">
        <v>39735</v>
      </c>
      <c r="B218">
        <v>362.71</v>
      </c>
      <c r="C218">
        <f t="shared" si="3"/>
        <v>-4.9248250283192165E-2</v>
      </c>
      <c r="D218">
        <f t="shared" si="2"/>
        <v>0.62958107942516306</v>
      </c>
    </row>
    <row r="219" spans="1:4">
      <c r="A219" s="1">
        <v>39736</v>
      </c>
      <c r="B219">
        <v>339.17</v>
      </c>
      <c r="C219">
        <f t="shared" si="3"/>
        <v>-6.7102160293922769E-2</v>
      </c>
      <c r="D219">
        <f t="shared" si="2"/>
        <v>0.64153617548902719</v>
      </c>
    </row>
    <row r="220" spans="1:4">
      <c r="A220" s="1">
        <v>39737</v>
      </c>
      <c r="B220">
        <v>353.02</v>
      </c>
      <c r="C220">
        <f t="shared" si="3"/>
        <v>4.0023255941958998E-2</v>
      </c>
      <c r="D220">
        <f t="shared" si="2"/>
        <v>0.64805409627977739</v>
      </c>
    </row>
    <row r="221" spans="1:4">
      <c r="A221" s="1">
        <v>39738</v>
      </c>
      <c r="B221">
        <v>372.54</v>
      </c>
      <c r="C221">
        <f t="shared" si="3"/>
        <v>5.3819702052723697E-2</v>
      </c>
      <c r="D221">
        <f t="shared" si="2"/>
        <v>0.65834601240056956</v>
      </c>
    </row>
    <row r="222" spans="1:4">
      <c r="A222" s="1">
        <v>39741</v>
      </c>
      <c r="B222">
        <v>379.32</v>
      </c>
      <c r="C222">
        <f t="shared" si="3"/>
        <v>1.8035761410670169E-2</v>
      </c>
      <c r="D222">
        <f t="shared" si="2"/>
        <v>0.65884127819026073</v>
      </c>
    </row>
    <row r="223" spans="1:4">
      <c r="A223" s="1">
        <v>39742</v>
      </c>
      <c r="B223">
        <v>362.75</v>
      </c>
      <c r="C223">
        <f t="shared" si="3"/>
        <v>-4.4666284251229454E-2</v>
      </c>
      <c r="D223">
        <f t="shared" si="2"/>
        <v>0.65942453323009176</v>
      </c>
    </row>
    <row r="224" spans="1:4">
      <c r="A224" s="1">
        <v>39743</v>
      </c>
      <c r="B224">
        <v>355.67</v>
      </c>
      <c r="C224">
        <f t="shared" si="3"/>
        <v>-1.9710557103343362E-2</v>
      </c>
      <c r="D224">
        <f t="shared" si="2"/>
        <v>0.65990919615949439</v>
      </c>
    </row>
    <row r="225" spans="1:4">
      <c r="A225" s="1">
        <v>39744</v>
      </c>
      <c r="B225">
        <v>352.32</v>
      </c>
      <c r="C225">
        <f t="shared" si="3"/>
        <v>-9.4634811266387214E-3</v>
      </c>
      <c r="D225">
        <f t="shared" si="2"/>
        <v>0.65996172934169206</v>
      </c>
    </row>
    <row r="226" spans="1:4">
      <c r="A226" s="1">
        <v>39745</v>
      </c>
      <c r="B226">
        <v>339.29</v>
      </c>
      <c r="C226">
        <f t="shared" si="3"/>
        <v>-3.7684654621717092E-2</v>
      </c>
      <c r="D226">
        <f t="shared" si="2"/>
        <v>0.66302433034689923</v>
      </c>
    </row>
    <row r="227" spans="1:4">
      <c r="A227" s="1">
        <v>39748</v>
      </c>
      <c r="B227">
        <v>329.49</v>
      </c>
      <c r="C227">
        <f t="shared" si="3"/>
        <v>-2.9309194444233726E-2</v>
      </c>
      <c r="D227">
        <f t="shared" si="2"/>
        <v>0.66472701990008254</v>
      </c>
    </row>
    <row r="228" spans="1:4">
      <c r="A228" s="1">
        <v>39749</v>
      </c>
      <c r="B228">
        <v>368.75</v>
      </c>
      <c r="C228">
        <f t="shared" si="3"/>
        <v>0.11257290318566525</v>
      </c>
      <c r="D228">
        <f t="shared" si="2"/>
        <v>0.70504036237370005</v>
      </c>
    </row>
    <row r="229" spans="1:4">
      <c r="A229" s="1">
        <v>39750</v>
      </c>
      <c r="B229">
        <v>358</v>
      </c>
      <c r="C229">
        <f t="shared" si="3"/>
        <v>-2.9585921253329258E-2</v>
      </c>
      <c r="D229">
        <f t="shared" si="2"/>
        <v>0.70684993810678676</v>
      </c>
    </row>
    <row r="230" spans="1:4">
      <c r="A230" s="1">
        <v>39751</v>
      </c>
      <c r="B230">
        <v>359.69</v>
      </c>
      <c r="C230">
        <f t="shared" si="3"/>
        <v>4.7095629691923033E-3</v>
      </c>
      <c r="D230">
        <f t="shared" si="2"/>
        <v>0.70710071961058019</v>
      </c>
    </row>
    <row r="231" spans="1:4">
      <c r="A231" s="1">
        <v>39752</v>
      </c>
      <c r="B231">
        <v>359.36</v>
      </c>
      <c r="C231">
        <f t="shared" si="3"/>
        <v>-9.1787781981425283E-4</v>
      </c>
      <c r="D231">
        <f t="shared" si="2"/>
        <v>0.70591307770974177</v>
      </c>
    </row>
    <row r="232" spans="1:4">
      <c r="A232" s="1">
        <v>39755</v>
      </c>
      <c r="B232">
        <v>346.49</v>
      </c>
      <c r="C232">
        <f t="shared" si="3"/>
        <v>-3.6470713365439153E-2</v>
      </c>
      <c r="D232">
        <f t="shared" si="2"/>
        <v>0.70499921131670429</v>
      </c>
    </row>
    <row r="233" spans="1:4">
      <c r="A233" s="1">
        <v>39756</v>
      </c>
      <c r="B233">
        <v>366.94</v>
      </c>
      <c r="C233">
        <f t="shared" si="3"/>
        <v>5.7344388765934319E-2</v>
      </c>
      <c r="D233">
        <f t="shared" si="2"/>
        <v>0.71596689215158316</v>
      </c>
    </row>
    <row r="234" spans="1:4">
      <c r="A234" s="1">
        <v>39757</v>
      </c>
      <c r="B234">
        <v>342.24</v>
      </c>
      <c r="C234">
        <f t="shared" si="3"/>
        <v>-6.9686101616478091E-2</v>
      </c>
      <c r="D234">
        <f t="shared" si="2"/>
        <v>0.72806191251188268</v>
      </c>
    </row>
    <row r="235" spans="1:4">
      <c r="A235" s="1">
        <v>39758</v>
      </c>
      <c r="B235">
        <v>331.22</v>
      </c>
      <c r="C235">
        <f t="shared" si="3"/>
        <v>-3.272943817275055E-2</v>
      </c>
      <c r="D235">
        <f t="shared" ref="D235:D298" si="4">STDEV(C146:C235)*SQRT(365)</f>
        <v>0.72900998280597218</v>
      </c>
    </row>
    <row r="236" spans="1:4">
      <c r="A236" s="1">
        <v>39759</v>
      </c>
      <c r="B236">
        <v>331.14</v>
      </c>
      <c r="C236">
        <f t="shared" si="3"/>
        <v>-2.4156048188013379E-4</v>
      </c>
      <c r="D236">
        <f t="shared" si="4"/>
        <v>0.72884003179829882</v>
      </c>
    </row>
    <row r="237" spans="1:4">
      <c r="A237" s="1">
        <v>39762</v>
      </c>
      <c r="B237">
        <v>318.77999999999997</v>
      </c>
      <c r="C237">
        <f t="shared" si="3"/>
        <v>-3.8040036988558089E-2</v>
      </c>
      <c r="D237">
        <f t="shared" si="4"/>
        <v>0.73017391629111106</v>
      </c>
    </row>
    <row r="238" spans="1:4">
      <c r="A238" s="1">
        <v>39763</v>
      </c>
      <c r="B238">
        <v>311.45999999999998</v>
      </c>
      <c r="C238">
        <f t="shared" si="3"/>
        <v>-2.3230290623714206E-2</v>
      </c>
      <c r="D238">
        <f t="shared" si="4"/>
        <v>0.73001769173152964</v>
      </c>
    </row>
    <row r="239" spans="1:4">
      <c r="A239" s="1">
        <v>39764</v>
      </c>
      <c r="B239">
        <v>291</v>
      </c>
      <c r="C239">
        <f t="shared" si="3"/>
        <v>-6.7947651895700026E-2</v>
      </c>
      <c r="D239">
        <f t="shared" si="4"/>
        <v>0.73860995533008</v>
      </c>
    </row>
    <row r="240" spans="1:4">
      <c r="A240" s="1">
        <v>39765</v>
      </c>
      <c r="B240">
        <v>312.08</v>
      </c>
      <c r="C240">
        <f t="shared" si="3"/>
        <v>6.9936298026908442E-2</v>
      </c>
      <c r="D240">
        <f t="shared" si="4"/>
        <v>0.75392644612037663</v>
      </c>
    </row>
    <row r="241" spans="1:4">
      <c r="A241" s="1">
        <v>39766</v>
      </c>
      <c r="B241">
        <v>310.02</v>
      </c>
      <c r="C241">
        <f t="shared" si="3"/>
        <v>-6.6227536712528739E-3</v>
      </c>
      <c r="D241">
        <f t="shared" si="4"/>
        <v>0.7538758284295175</v>
      </c>
    </row>
    <row r="242" spans="1:4">
      <c r="A242" s="1">
        <v>39769</v>
      </c>
      <c r="B242">
        <v>300.12</v>
      </c>
      <c r="C242">
        <f t="shared" si="3"/>
        <v>-3.2454416849620152E-2</v>
      </c>
      <c r="D242">
        <f t="shared" si="4"/>
        <v>0.7556276831887655</v>
      </c>
    </row>
    <row r="243" spans="1:4">
      <c r="A243" s="1">
        <v>39770</v>
      </c>
      <c r="B243">
        <v>297.42</v>
      </c>
      <c r="C243">
        <f t="shared" si="3"/>
        <v>-9.0371134169903913E-3</v>
      </c>
      <c r="D243">
        <f t="shared" si="4"/>
        <v>0.75488491794081103</v>
      </c>
    </row>
    <row r="244" spans="1:4">
      <c r="A244" s="1">
        <v>39771</v>
      </c>
      <c r="B244">
        <v>280.18</v>
      </c>
      <c r="C244">
        <f t="shared" si="3"/>
        <v>-5.9713027492569647E-2</v>
      </c>
      <c r="D244">
        <f t="shared" si="4"/>
        <v>0.76248755420450431</v>
      </c>
    </row>
    <row r="245" spans="1:4">
      <c r="A245" s="1">
        <v>39772</v>
      </c>
      <c r="B245">
        <v>259.56</v>
      </c>
      <c r="C245">
        <f t="shared" si="3"/>
        <v>-7.644436401500021E-2</v>
      </c>
      <c r="D245">
        <f t="shared" si="4"/>
        <v>0.76993338926026011</v>
      </c>
    </row>
    <row r="246" spans="1:4">
      <c r="A246" s="1">
        <v>39773</v>
      </c>
      <c r="B246">
        <v>262.43</v>
      </c>
      <c r="C246">
        <f t="shared" si="3"/>
        <v>1.0996490050166332E-2</v>
      </c>
      <c r="D246">
        <f t="shared" si="4"/>
        <v>0.77084942033151538</v>
      </c>
    </row>
    <row r="247" spans="1:4">
      <c r="A247" s="1">
        <v>39776</v>
      </c>
      <c r="B247">
        <v>257.44</v>
      </c>
      <c r="C247">
        <f t="shared" si="3"/>
        <v>-1.9197696559060933E-2</v>
      </c>
      <c r="D247">
        <f t="shared" si="4"/>
        <v>0.74662931835964275</v>
      </c>
    </row>
    <row r="248" spans="1:4">
      <c r="A248" s="1">
        <v>39777</v>
      </c>
      <c r="B248">
        <v>282.05</v>
      </c>
      <c r="C248">
        <f t="shared" si="3"/>
        <v>9.1297676941912015E-2</v>
      </c>
      <c r="D248">
        <f t="shared" si="4"/>
        <v>0.77127768251706574</v>
      </c>
    </row>
    <row r="249" spans="1:4">
      <c r="A249" s="1">
        <v>39778</v>
      </c>
      <c r="B249">
        <v>292.08999999999997</v>
      </c>
      <c r="C249">
        <f t="shared" si="3"/>
        <v>3.4977613770605702E-2</v>
      </c>
      <c r="D249">
        <f t="shared" si="4"/>
        <v>0.7742175282169903</v>
      </c>
    </row>
    <row r="250" spans="1:4">
      <c r="A250" s="1">
        <v>39780</v>
      </c>
      <c r="B250">
        <v>292.95999999999998</v>
      </c>
      <c r="C250">
        <f t="shared" si="3"/>
        <v>2.9741069696095049E-3</v>
      </c>
      <c r="D250">
        <f t="shared" si="4"/>
        <v>0.77192119532111581</v>
      </c>
    </row>
    <row r="251" spans="1:4">
      <c r="A251" s="1">
        <v>39783</v>
      </c>
      <c r="B251">
        <v>265.99</v>
      </c>
      <c r="C251">
        <f t="shared" si="3"/>
        <v>-9.6577366836135353E-2</v>
      </c>
      <c r="D251">
        <f t="shared" si="4"/>
        <v>0.79211466894326077</v>
      </c>
    </row>
    <row r="252" spans="1:4">
      <c r="A252" s="1">
        <v>39784</v>
      </c>
      <c r="B252">
        <v>275.11</v>
      </c>
      <c r="C252">
        <f t="shared" si="3"/>
        <v>3.371230359783306E-2</v>
      </c>
      <c r="D252">
        <f t="shared" si="4"/>
        <v>0.79209248001751376</v>
      </c>
    </row>
    <row r="253" spans="1:4">
      <c r="A253" s="1">
        <v>39785</v>
      </c>
      <c r="B253">
        <v>279.43</v>
      </c>
      <c r="C253">
        <f t="shared" si="3"/>
        <v>1.5580796312920045E-2</v>
      </c>
      <c r="D253">
        <f t="shared" si="4"/>
        <v>0.79177079913225223</v>
      </c>
    </row>
    <row r="254" spans="1:4">
      <c r="A254" s="1">
        <v>39786</v>
      </c>
      <c r="B254">
        <v>274.33999999999997</v>
      </c>
      <c r="C254">
        <f t="shared" si="3"/>
        <v>-1.8383600950557476E-2</v>
      </c>
      <c r="D254">
        <f t="shared" si="4"/>
        <v>0.79126513845752178</v>
      </c>
    </row>
    <row r="255" spans="1:4">
      <c r="A255" s="1">
        <v>39787</v>
      </c>
      <c r="B255">
        <v>283.99</v>
      </c>
      <c r="C255">
        <f t="shared" si="3"/>
        <v>3.4570813223408443E-2</v>
      </c>
      <c r="D255">
        <f t="shared" si="4"/>
        <v>0.79546745949765851</v>
      </c>
    </row>
    <row r="256" spans="1:4">
      <c r="A256" s="1">
        <v>39790</v>
      </c>
      <c r="B256">
        <v>302.11</v>
      </c>
      <c r="C256">
        <f t="shared" si="3"/>
        <v>6.1852163193090066E-2</v>
      </c>
      <c r="D256">
        <f t="shared" si="4"/>
        <v>0.80661065439063628</v>
      </c>
    </row>
    <row r="257" spans="1:4">
      <c r="A257" s="1">
        <v>39791</v>
      </c>
      <c r="B257">
        <v>305.97000000000003</v>
      </c>
      <c r="C257">
        <f t="shared" si="3"/>
        <v>1.2695868463777312E-2</v>
      </c>
      <c r="D257">
        <f t="shared" si="4"/>
        <v>0.80724496697051507</v>
      </c>
    </row>
    <row r="258" spans="1:4">
      <c r="A258" s="1">
        <v>39792</v>
      </c>
      <c r="B258">
        <v>308.82</v>
      </c>
      <c r="C258">
        <f t="shared" si="3"/>
        <v>9.2715249621815893E-3</v>
      </c>
      <c r="D258">
        <f t="shared" si="4"/>
        <v>0.80764787174593466</v>
      </c>
    </row>
    <row r="259" spans="1:4">
      <c r="A259" s="1">
        <v>39793</v>
      </c>
      <c r="B259">
        <v>300.22000000000003</v>
      </c>
      <c r="C259">
        <f t="shared" si="3"/>
        <v>-2.8243043660688041E-2</v>
      </c>
      <c r="D259">
        <f t="shared" si="4"/>
        <v>0.80484638072893022</v>
      </c>
    </row>
    <row r="260" spans="1:4">
      <c r="A260" s="1">
        <v>39794</v>
      </c>
      <c r="B260">
        <v>315.76</v>
      </c>
      <c r="C260">
        <f t="shared" si="3"/>
        <v>5.0466892122561592E-2</v>
      </c>
      <c r="D260">
        <f t="shared" si="4"/>
        <v>0.81178995535555598</v>
      </c>
    </row>
    <row r="261" spans="1:4">
      <c r="A261" s="1">
        <v>39797</v>
      </c>
      <c r="B261">
        <v>310.67</v>
      </c>
      <c r="C261">
        <f t="shared" si="3"/>
        <v>-1.625117578093806E-2</v>
      </c>
      <c r="D261">
        <f t="shared" si="4"/>
        <v>0.81186055519762812</v>
      </c>
    </row>
    <row r="262" spans="1:4">
      <c r="A262" s="1">
        <v>39798</v>
      </c>
      <c r="B262">
        <v>325.27999999999997</v>
      </c>
      <c r="C262">
        <f t="shared" si="3"/>
        <v>4.5955094306382789E-2</v>
      </c>
      <c r="D262">
        <f t="shared" si="4"/>
        <v>0.81481963250910017</v>
      </c>
    </row>
    <row r="263" spans="1:4">
      <c r="A263" s="1">
        <v>39799</v>
      </c>
      <c r="B263">
        <v>315.24</v>
      </c>
      <c r="C263">
        <f t="shared" si="3"/>
        <v>-3.1352096394587539E-2</v>
      </c>
      <c r="D263">
        <f t="shared" si="4"/>
        <v>0.81588460866526036</v>
      </c>
    </row>
    <row r="264" spans="1:4">
      <c r="A264" s="1">
        <v>39800</v>
      </c>
      <c r="B264">
        <v>310.27999999999997</v>
      </c>
      <c r="C264">
        <f t="shared" si="3"/>
        <v>-1.5859137862778091E-2</v>
      </c>
      <c r="D264">
        <f t="shared" si="4"/>
        <v>0.8159736766066723</v>
      </c>
    </row>
    <row r="265" spans="1:4">
      <c r="A265" s="1">
        <v>39801</v>
      </c>
      <c r="B265">
        <v>310.17</v>
      </c>
      <c r="C265">
        <f t="shared" si="3"/>
        <v>-3.5458135595922322E-4</v>
      </c>
      <c r="D265">
        <f t="shared" si="4"/>
        <v>0.81603586409903239</v>
      </c>
    </row>
    <row r="266" spans="1:4">
      <c r="A266" s="1">
        <v>39804</v>
      </c>
      <c r="B266">
        <v>297.11</v>
      </c>
      <c r="C266">
        <f t="shared" si="3"/>
        <v>-4.3018093663816655E-2</v>
      </c>
      <c r="D266">
        <f t="shared" si="4"/>
        <v>0.81886692186318155</v>
      </c>
    </row>
    <row r="267" spans="1:4">
      <c r="A267" s="1">
        <v>39805</v>
      </c>
      <c r="B267">
        <v>298.02</v>
      </c>
      <c r="C267">
        <f t="shared" si="3"/>
        <v>3.0581577444193909E-3</v>
      </c>
      <c r="D267">
        <f t="shared" si="4"/>
        <v>0.81849740835695228</v>
      </c>
    </row>
    <row r="268" spans="1:4">
      <c r="A268" s="1">
        <v>39806</v>
      </c>
      <c r="B268">
        <v>302.95</v>
      </c>
      <c r="C268">
        <f t="shared" si="3"/>
        <v>1.6407177043683979E-2</v>
      </c>
      <c r="D268">
        <f t="shared" si="4"/>
        <v>0.81893788938764356</v>
      </c>
    </row>
    <row r="269" spans="1:4">
      <c r="A269" s="1">
        <v>39808</v>
      </c>
      <c r="B269">
        <v>300.36</v>
      </c>
      <c r="C269">
        <f t="shared" si="3"/>
        <v>-8.5860201593147816E-3</v>
      </c>
      <c r="D269">
        <f t="shared" si="4"/>
        <v>0.81869685754296417</v>
      </c>
    </row>
    <row r="270" spans="1:4">
      <c r="A270" s="1">
        <v>39811</v>
      </c>
      <c r="B270">
        <v>297.42</v>
      </c>
      <c r="C270">
        <f t="shared" si="3"/>
        <v>-9.8364739711456154E-3</v>
      </c>
      <c r="D270">
        <f t="shared" si="4"/>
        <v>0.81865996176505962</v>
      </c>
    </row>
    <row r="271" spans="1:4">
      <c r="A271" s="1">
        <v>39812</v>
      </c>
      <c r="B271">
        <v>303.11</v>
      </c>
      <c r="C271">
        <f t="shared" si="3"/>
        <v>1.8950494670727652E-2</v>
      </c>
      <c r="D271">
        <f t="shared" si="4"/>
        <v>0.81995673619310039</v>
      </c>
    </row>
    <row r="272" spans="1:4">
      <c r="A272" s="1">
        <v>39813</v>
      </c>
      <c r="B272">
        <v>307.64999999999998</v>
      </c>
      <c r="C272">
        <f t="shared" si="3"/>
        <v>1.4866997255234103E-2</v>
      </c>
      <c r="D272">
        <f t="shared" si="4"/>
        <v>0.82050783038631681</v>
      </c>
    </row>
    <row r="273" spans="1:4">
      <c r="A273" s="1">
        <v>39815</v>
      </c>
      <c r="B273">
        <v>321.32</v>
      </c>
      <c r="C273">
        <f t="shared" si="3"/>
        <v>4.3474738119112462E-2</v>
      </c>
      <c r="D273">
        <f t="shared" si="4"/>
        <v>0.82604013708183943</v>
      </c>
    </row>
    <row r="274" spans="1:4">
      <c r="A274" s="1">
        <v>39818</v>
      </c>
      <c r="B274">
        <v>328.05</v>
      </c>
      <c r="C274">
        <f t="shared" ref="C274:C331" si="5">LN(B274/B273)</f>
        <v>2.0728524485274857E-2</v>
      </c>
      <c r="D274">
        <f t="shared" si="4"/>
        <v>0.82709661898484643</v>
      </c>
    </row>
    <row r="275" spans="1:4">
      <c r="A275" s="1">
        <v>39819</v>
      </c>
      <c r="B275">
        <v>334.06</v>
      </c>
      <c r="C275">
        <f t="shared" si="5"/>
        <v>1.8154581770914929E-2</v>
      </c>
      <c r="D275">
        <f t="shared" si="4"/>
        <v>0.82814957416653656</v>
      </c>
    </row>
    <row r="276" spans="1:4">
      <c r="A276" s="1">
        <v>39820</v>
      </c>
      <c r="B276">
        <v>322.01</v>
      </c>
      <c r="C276">
        <f t="shared" si="5"/>
        <v>-3.6738016598996677E-2</v>
      </c>
      <c r="D276">
        <f t="shared" si="4"/>
        <v>0.83023496423819387</v>
      </c>
    </row>
    <row r="277" spans="1:4">
      <c r="A277" s="1">
        <v>39821</v>
      </c>
      <c r="B277">
        <v>325.19</v>
      </c>
      <c r="C277">
        <f t="shared" si="5"/>
        <v>9.8270259305471737E-3</v>
      </c>
      <c r="D277">
        <f t="shared" si="4"/>
        <v>0.82988959611738267</v>
      </c>
    </row>
    <row r="278" spans="1:4">
      <c r="A278" s="1">
        <v>39822</v>
      </c>
      <c r="B278">
        <v>315.07</v>
      </c>
      <c r="C278">
        <f t="shared" si="5"/>
        <v>-3.1614790533197441E-2</v>
      </c>
      <c r="D278">
        <f t="shared" si="4"/>
        <v>0.83158174706320764</v>
      </c>
    </row>
    <row r="279" spans="1:4">
      <c r="A279" s="1">
        <v>39825</v>
      </c>
      <c r="B279">
        <v>312.69</v>
      </c>
      <c r="C279">
        <f t="shared" si="5"/>
        <v>-7.5825519408140567E-3</v>
      </c>
      <c r="D279">
        <f t="shared" si="4"/>
        <v>0.83159119923236224</v>
      </c>
    </row>
    <row r="280" spans="1:4">
      <c r="A280" s="1">
        <v>39826</v>
      </c>
      <c r="B280">
        <v>314.32</v>
      </c>
      <c r="C280">
        <f t="shared" si="5"/>
        <v>5.1992908308636995E-3</v>
      </c>
      <c r="D280">
        <f t="shared" si="4"/>
        <v>0.8300431079325814</v>
      </c>
    </row>
    <row r="281" spans="1:4">
      <c r="A281" s="1">
        <v>39827</v>
      </c>
      <c r="B281">
        <v>300.97000000000003</v>
      </c>
      <c r="C281">
        <f t="shared" si="5"/>
        <v>-4.340098324257749E-2</v>
      </c>
      <c r="D281">
        <f t="shared" si="4"/>
        <v>0.83362683470263221</v>
      </c>
    </row>
    <row r="282" spans="1:4">
      <c r="A282" s="1">
        <v>39828</v>
      </c>
      <c r="B282">
        <v>298.99</v>
      </c>
      <c r="C282">
        <f t="shared" si="5"/>
        <v>-6.6004639922841437E-3</v>
      </c>
      <c r="D282">
        <f t="shared" si="4"/>
        <v>0.82691289002729707</v>
      </c>
    </row>
    <row r="283" spans="1:4">
      <c r="A283" s="1">
        <v>39829</v>
      </c>
      <c r="B283">
        <v>299.67</v>
      </c>
      <c r="C283">
        <f t="shared" si="5"/>
        <v>2.2717411968255913E-3</v>
      </c>
      <c r="D283">
        <f t="shared" si="4"/>
        <v>0.82700154850244445</v>
      </c>
    </row>
    <row r="284" spans="1:4">
      <c r="A284" s="1">
        <v>39833</v>
      </c>
      <c r="B284">
        <v>282.75</v>
      </c>
      <c r="C284">
        <f t="shared" si="5"/>
        <v>-5.8118754215938248E-2</v>
      </c>
      <c r="D284">
        <f t="shared" si="4"/>
        <v>0.83412322901691804</v>
      </c>
    </row>
    <row r="285" spans="1:4">
      <c r="A285" s="1">
        <v>39834</v>
      </c>
      <c r="B285">
        <v>303.08</v>
      </c>
      <c r="C285">
        <f t="shared" si="5"/>
        <v>6.9433682066942712E-2</v>
      </c>
      <c r="D285">
        <f t="shared" si="4"/>
        <v>0.84116386968103585</v>
      </c>
    </row>
    <row r="286" spans="1:4">
      <c r="A286" s="1">
        <v>39835</v>
      </c>
      <c r="B286">
        <v>306.5</v>
      </c>
      <c r="C286">
        <f t="shared" si="5"/>
        <v>1.1220958313093594E-2</v>
      </c>
      <c r="D286">
        <f t="shared" si="4"/>
        <v>0.84131797099600036</v>
      </c>
    </row>
    <row r="287" spans="1:4">
      <c r="A287" s="1">
        <v>39836</v>
      </c>
      <c r="B287">
        <v>324.7</v>
      </c>
      <c r="C287">
        <f t="shared" si="5"/>
        <v>5.7683923732534184E-2</v>
      </c>
      <c r="D287">
        <f t="shared" si="4"/>
        <v>0.85035589826350477</v>
      </c>
    </row>
    <row r="288" spans="1:4">
      <c r="A288" s="1">
        <v>39839</v>
      </c>
      <c r="B288">
        <v>323.87</v>
      </c>
      <c r="C288">
        <f t="shared" si="5"/>
        <v>-2.5594784004992393E-3</v>
      </c>
      <c r="D288">
        <f t="shared" si="4"/>
        <v>0.84896274153521867</v>
      </c>
    </row>
    <row r="289" spans="1:4">
      <c r="A289" s="1">
        <v>39840</v>
      </c>
      <c r="B289">
        <v>331.48</v>
      </c>
      <c r="C289">
        <f t="shared" si="5"/>
        <v>2.3225275272540834E-2</v>
      </c>
      <c r="D289">
        <f t="shared" si="4"/>
        <v>0.84087980293456521</v>
      </c>
    </row>
    <row r="290" spans="1:4">
      <c r="A290" s="1">
        <v>39841</v>
      </c>
      <c r="B290">
        <v>348.67</v>
      </c>
      <c r="C290">
        <f t="shared" si="5"/>
        <v>5.0558440159663522E-2</v>
      </c>
      <c r="D290">
        <f t="shared" si="4"/>
        <v>0.83892404537448517</v>
      </c>
    </row>
    <row r="291" spans="1:4">
      <c r="A291" s="1">
        <v>39842</v>
      </c>
      <c r="B291">
        <v>343.32</v>
      </c>
      <c r="C291">
        <f t="shared" si="5"/>
        <v>-1.5462959290486135E-2</v>
      </c>
      <c r="D291">
        <f t="shared" si="4"/>
        <v>0.83773375203777034</v>
      </c>
    </row>
    <row r="292" spans="1:4">
      <c r="A292" s="1">
        <v>39843</v>
      </c>
      <c r="B292">
        <v>338.53</v>
      </c>
      <c r="C292">
        <f t="shared" si="5"/>
        <v>-1.4050242132300668E-2</v>
      </c>
      <c r="D292">
        <f t="shared" si="4"/>
        <v>0.83403446505250978</v>
      </c>
    </row>
    <row r="293" spans="1:4">
      <c r="A293" s="1">
        <v>39846</v>
      </c>
      <c r="B293">
        <v>340.57</v>
      </c>
      <c r="C293">
        <f t="shared" si="5"/>
        <v>6.007969772538607E-3</v>
      </c>
      <c r="D293">
        <f t="shared" si="4"/>
        <v>0.83421645724517712</v>
      </c>
    </row>
    <row r="294" spans="1:4">
      <c r="A294" s="1">
        <v>39847</v>
      </c>
      <c r="B294">
        <v>340.45</v>
      </c>
      <c r="C294">
        <f t="shared" si="5"/>
        <v>-3.5241256128149651E-4</v>
      </c>
      <c r="D294">
        <f t="shared" si="4"/>
        <v>0.83358713811672358</v>
      </c>
    </row>
    <row r="295" spans="1:4">
      <c r="A295" s="1">
        <v>39848</v>
      </c>
      <c r="B295">
        <v>343</v>
      </c>
      <c r="C295">
        <f t="shared" si="5"/>
        <v>7.462175236964276E-3</v>
      </c>
      <c r="D295">
        <f t="shared" si="4"/>
        <v>0.83342700861964369</v>
      </c>
    </row>
    <row r="296" spans="1:4">
      <c r="A296" s="1">
        <v>39849</v>
      </c>
      <c r="B296">
        <v>353.72</v>
      </c>
      <c r="C296">
        <f t="shared" si="5"/>
        <v>3.0775192541594627E-2</v>
      </c>
      <c r="D296">
        <f t="shared" si="4"/>
        <v>0.83541825856664298</v>
      </c>
    </row>
    <row r="297" spans="1:4">
      <c r="A297" s="1">
        <v>39850</v>
      </c>
      <c r="B297">
        <v>371.28</v>
      </c>
      <c r="C297">
        <f t="shared" si="5"/>
        <v>4.8450855225385829E-2</v>
      </c>
      <c r="D297">
        <f t="shared" si="4"/>
        <v>0.80426977683841017</v>
      </c>
    </row>
    <row r="298" spans="1:4">
      <c r="A298" s="1">
        <v>39853</v>
      </c>
      <c r="B298">
        <v>378.77</v>
      </c>
      <c r="C298">
        <f t="shared" si="5"/>
        <v>1.9972665777036762E-2</v>
      </c>
      <c r="D298">
        <f t="shared" si="4"/>
        <v>0.79883417081853914</v>
      </c>
    </row>
    <row r="299" spans="1:4">
      <c r="A299" s="1">
        <v>39854</v>
      </c>
      <c r="B299">
        <v>358.51</v>
      </c>
      <c r="C299">
        <f t="shared" si="5"/>
        <v>-5.4972607056523203E-2</v>
      </c>
      <c r="D299">
        <f t="shared" ref="D299:D331" si="6">STDEV(C210:C299)*SQRT(365)</f>
        <v>0.8041638280075446</v>
      </c>
    </row>
    <row r="300" spans="1:4">
      <c r="A300" s="1">
        <v>39855</v>
      </c>
      <c r="B300">
        <v>358.04</v>
      </c>
      <c r="C300">
        <f t="shared" si="5"/>
        <v>-1.3118416506956948E-3</v>
      </c>
      <c r="D300">
        <f t="shared" si="6"/>
        <v>0.79732159146950432</v>
      </c>
    </row>
    <row r="301" spans="1:4">
      <c r="A301" s="1">
        <v>39856</v>
      </c>
      <c r="B301">
        <v>363.05</v>
      </c>
      <c r="C301">
        <f t="shared" si="5"/>
        <v>1.3895853823517441E-2</v>
      </c>
      <c r="D301">
        <f t="shared" si="6"/>
        <v>0.7976992530304774</v>
      </c>
    </row>
    <row r="302" spans="1:4">
      <c r="A302" s="1">
        <v>39857</v>
      </c>
      <c r="B302">
        <v>357.68</v>
      </c>
      <c r="C302">
        <f t="shared" si="5"/>
        <v>-1.4901833900530553E-2</v>
      </c>
      <c r="D302">
        <f t="shared" si="6"/>
        <v>0.79392647182994214</v>
      </c>
    </row>
    <row r="303" spans="1:4">
      <c r="A303" s="1">
        <v>39861</v>
      </c>
      <c r="B303">
        <v>342.66</v>
      </c>
      <c r="C303">
        <f t="shared" si="5"/>
        <v>-4.2900030020898539E-2</v>
      </c>
      <c r="D303">
        <f t="shared" si="6"/>
        <v>0.78591172152214739</v>
      </c>
    </row>
    <row r="304" spans="1:4">
      <c r="A304" s="1">
        <v>39862</v>
      </c>
      <c r="B304">
        <v>353.11</v>
      </c>
      <c r="C304">
        <f t="shared" si="5"/>
        <v>3.0040921217562008E-2</v>
      </c>
      <c r="D304">
        <f t="shared" si="6"/>
        <v>0.7868221240602401</v>
      </c>
    </row>
    <row r="305" spans="1:4">
      <c r="A305" s="1">
        <v>39863</v>
      </c>
      <c r="B305">
        <v>342.64</v>
      </c>
      <c r="C305">
        <f t="shared" si="5"/>
        <v>-3.0099289815273201E-2</v>
      </c>
      <c r="D305">
        <f t="shared" si="6"/>
        <v>0.78723680536224305</v>
      </c>
    </row>
    <row r="306" spans="1:4">
      <c r="A306" s="1">
        <v>39864</v>
      </c>
      <c r="B306">
        <v>346.45</v>
      </c>
      <c r="C306">
        <f t="shared" si="5"/>
        <v>1.1058174766274733E-2</v>
      </c>
      <c r="D306">
        <f t="shared" si="6"/>
        <v>0.7873331834934939</v>
      </c>
    </row>
    <row r="307" spans="1:4">
      <c r="A307" s="1">
        <v>39867</v>
      </c>
      <c r="B307">
        <v>330.06</v>
      </c>
      <c r="C307">
        <f t="shared" si="5"/>
        <v>-4.8464051957968553E-2</v>
      </c>
      <c r="D307">
        <f t="shared" si="6"/>
        <v>0.74221814959521637</v>
      </c>
    </row>
    <row r="308" spans="1:4">
      <c r="A308" s="1">
        <v>39868</v>
      </c>
      <c r="B308">
        <v>345.45</v>
      </c>
      <c r="C308">
        <f t="shared" si="5"/>
        <v>4.5573458819382205E-2</v>
      </c>
      <c r="D308">
        <f t="shared" si="6"/>
        <v>0.74181519635312643</v>
      </c>
    </row>
    <row r="309" spans="1:4">
      <c r="A309" s="1">
        <v>39869</v>
      </c>
      <c r="B309">
        <v>341.64</v>
      </c>
      <c r="C309">
        <f t="shared" si="5"/>
        <v>-1.1090363856857398E-2</v>
      </c>
      <c r="D309">
        <f t="shared" si="6"/>
        <v>0.72968075252048881</v>
      </c>
    </row>
    <row r="310" spans="1:4">
      <c r="A310" s="1">
        <v>39870</v>
      </c>
      <c r="B310">
        <v>337.18</v>
      </c>
      <c r="C310">
        <f t="shared" si="5"/>
        <v>-1.3140638690291362E-2</v>
      </c>
      <c r="D310">
        <f t="shared" si="6"/>
        <v>0.72558879618603145</v>
      </c>
    </row>
    <row r="311" spans="1:4">
      <c r="A311" s="1">
        <v>39871</v>
      </c>
      <c r="B311">
        <v>337.99</v>
      </c>
      <c r="C311">
        <f t="shared" si="5"/>
        <v>2.3993968588786161E-3</v>
      </c>
      <c r="D311">
        <f t="shared" si="6"/>
        <v>0.71713871779711247</v>
      </c>
    </row>
    <row r="312" spans="1:4">
      <c r="A312" s="1">
        <v>39874</v>
      </c>
      <c r="B312">
        <v>327.16000000000003</v>
      </c>
      <c r="C312">
        <f t="shared" si="5"/>
        <v>-3.2566961379760472E-2</v>
      </c>
      <c r="D312">
        <f t="shared" si="6"/>
        <v>0.7188449327028924</v>
      </c>
    </row>
    <row r="313" spans="1:4">
      <c r="A313" s="1">
        <v>39875</v>
      </c>
      <c r="B313">
        <v>325.48</v>
      </c>
      <c r="C313">
        <f t="shared" si="5"/>
        <v>-5.1483320383169098E-3</v>
      </c>
      <c r="D313">
        <f t="shared" si="6"/>
        <v>0.71353086415008149</v>
      </c>
    </row>
    <row r="314" spans="1:4">
      <c r="A314" s="1">
        <v>39876</v>
      </c>
      <c r="B314">
        <v>318.92</v>
      </c>
      <c r="C314">
        <f t="shared" si="5"/>
        <v>-2.0360728194161831E-2</v>
      </c>
      <c r="D314">
        <f t="shared" si="6"/>
        <v>0.71360121796996734</v>
      </c>
    </row>
    <row r="315" spans="1:4">
      <c r="A315" s="1">
        <v>39877</v>
      </c>
      <c r="B315">
        <v>305.64</v>
      </c>
      <c r="C315">
        <f t="shared" si="5"/>
        <v>-4.2532348854928868E-2</v>
      </c>
      <c r="D315">
        <f t="shared" si="6"/>
        <v>0.71826166953696546</v>
      </c>
    </row>
    <row r="316" spans="1:4">
      <c r="A316" s="1">
        <v>39878</v>
      </c>
      <c r="B316">
        <v>308.57</v>
      </c>
      <c r="C316">
        <f t="shared" si="5"/>
        <v>9.5407832031851256E-3</v>
      </c>
      <c r="D316">
        <f t="shared" si="6"/>
        <v>0.71481402822156082</v>
      </c>
    </row>
    <row r="317" spans="1:4">
      <c r="A317" s="1">
        <v>39881</v>
      </c>
      <c r="B317">
        <v>290.89</v>
      </c>
      <c r="C317">
        <f t="shared" si="5"/>
        <v>-5.9003533146518211E-2</v>
      </c>
      <c r="D317">
        <f t="shared" si="6"/>
        <v>0.72209197080392107</v>
      </c>
    </row>
    <row r="318" spans="1:4">
      <c r="A318" s="1">
        <v>39882</v>
      </c>
      <c r="B318">
        <v>308.17</v>
      </c>
      <c r="C318">
        <f t="shared" si="5"/>
        <v>5.7706389922190293E-2</v>
      </c>
      <c r="D318">
        <f t="shared" si="6"/>
        <v>0.69450796296807193</v>
      </c>
    </row>
    <row r="319" spans="1:4">
      <c r="A319" s="1">
        <v>39883</v>
      </c>
      <c r="B319">
        <v>317.91000000000003</v>
      </c>
      <c r="C319">
        <f t="shared" si="5"/>
        <v>3.1116745096631447E-2</v>
      </c>
      <c r="D319">
        <f t="shared" si="6"/>
        <v>0.69537568829201846</v>
      </c>
    </row>
    <row r="320" spans="1:4">
      <c r="A320" s="1">
        <v>39884</v>
      </c>
      <c r="B320">
        <v>323.52999999999997</v>
      </c>
      <c r="C320">
        <f t="shared" si="5"/>
        <v>1.7523521489656916E-2</v>
      </c>
      <c r="D320">
        <f t="shared" si="6"/>
        <v>0.69630951847079259</v>
      </c>
    </row>
    <row r="321" spans="1:4">
      <c r="A321" s="1">
        <v>39885</v>
      </c>
      <c r="B321">
        <v>324.42</v>
      </c>
      <c r="C321">
        <f t="shared" si="5"/>
        <v>2.7471272774571751E-3</v>
      </c>
      <c r="D321">
        <f t="shared" si="6"/>
        <v>0.69635423259900486</v>
      </c>
    </row>
    <row r="322" spans="1:4">
      <c r="A322" s="1">
        <v>39888</v>
      </c>
      <c r="B322">
        <v>319.69</v>
      </c>
      <c r="C322">
        <f t="shared" si="5"/>
        <v>-1.4687196369747637E-2</v>
      </c>
      <c r="D322">
        <f t="shared" si="6"/>
        <v>0.69319576567633812</v>
      </c>
    </row>
    <row r="323" spans="1:4">
      <c r="A323" s="1">
        <v>39889</v>
      </c>
      <c r="B323">
        <v>335.34</v>
      </c>
      <c r="C323">
        <f t="shared" si="5"/>
        <v>4.7793166257440824E-2</v>
      </c>
      <c r="D323">
        <f t="shared" si="6"/>
        <v>0.69016506888442208</v>
      </c>
    </row>
    <row r="324" spans="1:4">
      <c r="A324" s="1">
        <v>39890</v>
      </c>
      <c r="B324">
        <v>333.1</v>
      </c>
      <c r="C324">
        <f t="shared" si="5"/>
        <v>-6.7021973100276676E-3</v>
      </c>
      <c r="D324">
        <f t="shared" si="6"/>
        <v>0.67596783119452797</v>
      </c>
    </row>
    <row r="325" spans="1:4">
      <c r="A325" s="1">
        <v>39891</v>
      </c>
      <c r="B325">
        <v>329.94</v>
      </c>
      <c r="C325">
        <f t="shared" si="5"/>
        <v>-9.5319254518556606E-3</v>
      </c>
      <c r="D325">
        <f t="shared" si="6"/>
        <v>0.67301162287106464</v>
      </c>
    </row>
    <row r="326" spans="1:4">
      <c r="A326" s="1">
        <v>39892</v>
      </c>
      <c r="B326">
        <v>330.16</v>
      </c>
      <c r="C326">
        <f t="shared" si="5"/>
        <v>6.6656569654821867E-4</v>
      </c>
      <c r="D326">
        <f t="shared" si="6"/>
        <v>0.67301300898300842</v>
      </c>
    </row>
    <row r="327" spans="1:4">
      <c r="A327" s="1">
        <v>39895</v>
      </c>
      <c r="B327">
        <v>348.6</v>
      </c>
      <c r="C327">
        <f t="shared" si="5"/>
        <v>5.4347747641594252E-2</v>
      </c>
      <c r="D327">
        <f t="shared" si="6"/>
        <v>0.67731928116592865</v>
      </c>
    </row>
    <row r="328" spans="1:4">
      <c r="A328" s="1">
        <v>39896</v>
      </c>
      <c r="B328">
        <v>347.17</v>
      </c>
      <c r="C328">
        <f t="shared" si="5"/>
        <v>-4.1105595628521726E-3</v>
      </c>
      <c r="D328">
        <f t="shared" si="6"/>
        <v>0.67560718506453032</v>
      </c>
    </row>
    <row r="329" spans="1:4">
      <c r="A329" s="1">
        <v>39897</v>
      </c>
      <c r="B329">
        <v>344.07</v>
      </c>
      <c r="C329">
        <f t="shared" si="5"/>
        <v>-8.9694484785276286E-3</v>
      </c>
      <c r="D329">
        <f t="shared" si="6"/>
        <v>0.66113437869356617</v>
      </c>
    </row>
    <row r="330" spans="1:4">
      <c r="A330" s="1">
        <v>39898</v>
      </c>
      <c r="B330">
        <v>353.29</v>
      </c>
      <c r="C330">
        <f t="shared" si="5"/>
        <v>2.6444124362943622E-2</v>
      </c>
      <c r="D330">
        <f t="shared" si="6"/>
        <v>0.64844846630916386</v>
      </c>
    </row>
    <row r="331" spans="1:4">
      <c r="A331" s="1">
        <v>39899</v>
      </c>
      <c r="B331">
        <v>347.7</v>
      </c>
      <c r="C331">
        <f t="shared" si="5"/>
        <v>-1.5949210393668662E-2</v>
      </c>
      <c r="D331">
        <f t="shared" si="6"/>
        <v>0.64919197940935613</v>
      </c>
    </row>
  </sheetData>
  <sortState ref="A80:B331">
    <sortCondition ref="A2"/>
  </sortState>
  <pageMargins left="0.7" right="0.7" top="0.75" bottom="0.75" header="0.3" footer="0.3"/>
  <pageSetup paperSize="9" scale="6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31"/>
  <sheetViews>
    <sheetView topLeftCell="A22" workbookViewId="0">
      <selection activeCell="L28" sqref="L28"/>
    </sheetView>
  </sheetViews>
  <sheetFormatPr defaultRowHeight="15"/>
  <cols>
    <col min="1" max="1" width="13.85546875" bestFit="1" customWidth="1"/>
    <col min="2" max="2" width="12" bestFit="1" customWidth="1"/>
  </cols>
  <sheetData>
    <row r="1" spans="1:2">
      <c r="A1" s="2" t="s">
        <v>15</v>
      </c>
      <c r="B1" s="3" t="s">
        <v>7</v>
      </c>
    </row>
    <row r="2" spans="1:2">
      <c r="A2" s="2" t="s">
        <v>4</v>
      </c>
      <c r="B2" s="3">
        <v>365</v>
      </c>
    </row>
    <row r="3" spans="1:2">
      <c r="A3" s="2" t="s">
        <v>5</v>
      </c>
      <c r="B3" s="3">
        <v>90</v>
      </c>
    </row>
    <row r="4" spans="1:2">
      <c r="A4" s="4" t="s">
        <v>6</v>
      </c>
      <c r="B4" s="5">
        <v>39538</v>
      </c>
    </row>
    <row r="5" spans="1:2">
      <c r="A5" s="6" t="s">
        <v>8</v>
      </c>
      <c r="B5" s="7">
        <f>AVERAGE(B322:B331)</f>
        <v>338.90600000000001</v>
      </c>
    </row>
    <row r="6" spans="1:2">
      <c r="A6" s="6" t="s">
        <v>9</v>
      </c>
      <c r="B6" s="7">
        <f>B331</f>
        <v>347.7</v>
      </c>
    </row>
    <row r="7" spans="1:2">
      <c r="A7" s="8" t="s">
        <v>10</v>
      </c>
      <c r="B7" s="8">
        <v>1.4E-3</v>
      </c>
    </row>
    <row r="8" spans="1:2">
      <c r="A8" s="9" t="s">
        <v>11</v>
      </c>
      <c r="B8" s="10">
        <f>(3/4)/12</f>
        <v>6.25E-2</v>
      </c>
    </row>
    <row r="9" spans="1:2">
      <c r="A9" s="8" t="s">
        <v>3</v>
      </c>
      <c r="B9" s="8">
        <f>AVERAGE(D170:D331)</f>
        <v>0.68258765679073108</v>
      </c>
    </row>
    <row r="10" spans="1:2">
      <c r="A10" s="8" t="s">
        <v>12</v>
      </c>
      <c r="B10">
        <f>EXP($B$7*$B$8)</f>
        <v>1.0000875038282366</v>
      </c>
    </row>
    <row r="11" spans="1:2">
      <c r="A11" s="8" t="s">
        <v>13</v>
      </c>
      <c r="B11">
        <f>EXP(B9*SQRT(B8))</f>
        <v>1.1860718899346014</v>
      </c>
    </row>
    <row r="12" spans="1:2">
      <c r="A12" s="8" t="s">
        <v>14</v>
      </c>
      <c r="B12">
        <f>1/$B$11</f>
        <v>0.8431192143463907</v>
      </c>
    </row>
    <row r="13" spans="1:2">
      <c r="A13" s="8" t="s">
        <v>16</v>
      </c>
      <c r="B13">
        <f>(EXP($B$7*$B$8)-$B$12)/($B$11-$B$12)</f>
        <v>0.45769664637438345</v>
      </c>
    </row>
    <row r="14" spans="1:2">
      <c r="A14" s="8" t="s">
        <v>17</v>
      </c>
      <c r="B14">
        <f>1-B13</f>
        <v>0.54230335362561655</v>
      </c>
    </row>
    <row r="15" spans="1:2">
      <c r="A15" s="8" t="s">
        <v>18</v>
      </c>
      <c r="B15">
        <f>EXP(-B7*B8)</f>
        <v>0.99991250382801333</v>
      </c>
    </row>
    <row r="18" spans="1:9">
      <c r="A18" s="10"/>
      <c r="B18" s="10"/>
      <c r="C18" s="10"/>
      <c r="D18" s="10"/>
      <c r="E18" s="10"/>
      <c r="F18" s="10"/>
      <c r="G18" s="10"/>
      <c r="H18" s="10"/>
      <c r="I18" s="10">
        <f>G20*$B$11</f>
        <v>688.09554084853369</v>
      </c>
    </row>
    <row r="19" spans="1:9">
      <c r="A19" s="10"/>
      <c r="B19" s="10"/>
      <c r="C19" s="10"/>
      <c r="D19" s="10"/>
      <c r="E19" s="10"/>
      <c r="F19" s="10"/>
      <c r="G19" s="10"/>
      <c r="H19" s="10"/>
      <c r="I19" s="13">
        <v>0</v>
      </c>
    </row>
    <row r="20" spans="1:9">
      <c r="A20" s="10"/>
      <c r="B20" s="10"/>
      <c r="C20" s="10"/>
      <c r="D20" s="10"/>
      <c r="E20" s="10"/>
      <c r="F20" s="10"/>
      <c r="G20" s="10">
        <f>E22*$B$11</f>
        <v>580.14657179547055</v>
      </c>
      <c r="H20" s="10"/>
      <c r="I20" s="10"/>
    </row>
    <row r="21" spans="1:9">
      <c r="A21" s="10"/>
      <c r="B21" s="10"/>
      <c r="C21" s="10"/>
      <c r="D21" s="10"/>
      <c r="E21" s="10"/>
      <c r="F21" s="10"/>
      <c r="G21" s="13">
        <f>$B$15*(I19*$B$13+I23*$B$14)</f>
        <v>24.810077948985246</v>
      </c>
      <c r="H21" s="10"/>
      <c r="I21" s="10"/>
    </row>
    <row r="22" spans="1:9">
      <c r="A22" s="10"/>
      <c r="B22" s="10"/>
      <c r="C22" s="10"/>
      <c r="D22" s="10"/>
      <c r="E22" s="10">
        <f>C24*$B$11</f>
        <v>489.13272181794906</v>
      </c>
      <c r="F22" s="10"/>
      <c r="G22" s="10"/>
      <c r="H22" s="10"/>
      <c r="I22" s="10">
        <f>G24*$B$11</f>
        <v>489.132721817949</v>
      </c>
    </row>
    <row r="23" spans="1:9">
      <c r="A23" s="10"/>
      <c r="B23" s="10"/>
      <c r="C23" s="10"/>
      <c r="D23" s="10"/>
      <c r="E23" s="13">
        <f>$B$15*(G21*$B$13+G25*$B$14)</f>
        <v>49.685370808748964</v>
      </c>
      <c r="F23" s="10"/>
      <c r="G23" s="10"/>
      <c r="H23" s="10"/>
      <c r="I23" s="13">
        <f>$B$5-C28</f>
        <v>45.753449171759996</v>
      </c>
    </row>
    <row r="24" spans="1:9">
      <c r="A24" s="10"/>
      <c r="B24" s="10"/>
      <c r="C24" s="10">
        <f>A26*$B$11</f>
        <v>412.39719613026091</v>
      </c>
      <c r="D24" s="10"/>
      <c r="E24" s="10"/>
      <c r="F24" s="10"/>
      <c r="G24" s="10">
        <f>E26*$B$11</f>
        <v>412.39719613026085</v>
      </c>
      <c r="H24" s="10"/>
      <c r="I24" s="10"/>
    </row>
    <row r="25" spans="1:9">
      <c r="A25" s="10"/>
      <c r="B25" s="10"/>
      <c r="C25" s="13">
        <f>$B$15*(E23*$B$13+E27*$B$14)</f>
        <v>73.437750936833325</v>
      </c>
      <c r="D25" s="10"/>
      <c r="E25" s="10"/>
      <c r="F25" s="10"/>
      <c r="G25" s="13">
        <f>$B$15*(I23*$B$13+I27*$B$14)</f>
        <v>70.687796302710751</v>
      </c>
      <c r="H25" s="10"/>
      <c r="I25" s="10"/>
    </row>
    <row r="26" spans="1:9">
      <c r="A26" s="10">
        <v>347.7</v>
      </c>
      <c r="B26" s="10"/>
      <c r="C26" s="10"/>
      <c r="D26" s="10"/>
      <c r="E26" s="10">
        <f>C28*$B$11</f>
        <v>347.69999999999993</v>
      </c>
      <c r="F26" s="10"/>
      <c r="G26" s="10"/>
      <c r="H26" s="10"/>
      <c r="I26" s="10">
        <f>E30*$B$12</f>
        <v>208.3874935705409</v>
      </c>
    </row>
    <row r="27" spans="1:9">
      <c r="A27" s="13">
        <f>$B$15*(C25*$B$13+C29*$B$14)</f>
        <v>95.621629507123245</v>
      </c>
      <c r="B27" s="10"/>
      <c r="C27" s="10"/>
      <c r="D27" s="10"/>
      <c r="E27" s="13">
        <f>$B$15*(G25*$B$13+G29*$B$14)</f>
        <v>93.496285960917675</v>
      </c>
      <c r="F27" s="10"/>
      <c r="G27" s="10"/>
      <c r="H27" s="10"/>
      <c r="I27" s="13">
        <f>$B$5-E30</f>
        <v>91.743451662053928</v>
      </c>
    </row>
    <row r="28" spans="1:9">
      <c r="A28" s="10"/>
      <c r="B28" s="10"/>
      <c r="C28" s="10">
        <f>A26*$B$12</f>
        <v>293.15255082824001</v>
      </c>
      <c r="D28" s="10"/>
      <c r="E28" s="10"/>
      <c r="F28" s="10"/>
      <c r="G28" s="10">
        <f>E26*$B$12</f>
        <v>293.15255082824001</v>
      </c>
      <c r="H28" s="10"/>
      <c r="I28" s="10"/>
    </row>
    <row r="29" spans="1:9">
      <c r="A29" s="10"/>
      <c r="B29" s="10"/>
      <c r="C29" s="13">
        <f>$B$15*(E27*$B$13+E31*$B$14)</f>
        <v>114.3599500723648</v>
      </c>
      <c r="D29" s="10"/>
      <c r="E29" s="10"/>
      <c r="F29" s="10"/>
      <c r="G29" s="13">
        <f>$B$15*(I27*$B$13+I31*$B$14)</f>
        <v>112.76142684290852</v>
      </c>
      <c r="H29" s="10"/>
      <c r="I29" s="10"/>
    </row>
    <row r="30" spans="1:9">
      <c r="A30" s="10"/>
      <c r="B30" s="10"/>
      <c r="C30" s="10"/>
      <c r="D30" s="10"/>
      <c r="E30" s="10">
        <f>C28*$B$12</f>
        <v>247.16254833794608</v>
      </c>
      <c r="F30" s="10"/>
      <c r="G30" s="10"/>
      <c r="H30" s="10"/>
      <c r="I30" s="10">
        <f>G28*$B$12</f>
        <v>247.16254833794608</v>
      </c>
    </row>
    <row r="31" spans="1:9">
      <c r="A31" s="10"/>
      <c r="B31" s="10"/>
      <c r="C31" s="10"/>
      <c r="D31" s="10"/>
      <c r="E31" s="13">
        <f>$B$15*(G29*$B$13+G33*$B$14)</f>
        <v>131.98705114856156</v>
      </c>
      <c r="F31" s="10"/>
      <c r="G31" s="10"/>
      <c r="H31" s="10"/>
      <c r="I31" s="13">
        <f>$B$5-G32</f>
        <v>130.51850642945911</v>
      </c>
    </row>
    <row r="32" spans="1:9">
      <c r="A32" s="10"/>
      <c r="B32" s="10"/>
      <c r="C32" s="10"/>
      <c r="D32" s="10"/>
      <c r="E32" s="10"/>
      <c r="F32" s="10"/>
      <c r="G32" s="10">
        <f>E30*$B$12</f>
        <v>208.3874935705409</v>
      </c>
      <c r="H32" s="10"/>
      <c r="I32" s="10"/>
    </row>
    <row r="33" spans="1:9">
      <c r="A33" s="10"/>
      <c r="B33" s="10"/>
      <c r="C33" s="10"/>
      <c r="D33" s="10"/>
      <c r="E33" s="10"/>
      <c r="F33" s="10"/>
      <c r="G33" s="13">
        <f>$B$15*(I31*$B$13+I35*$B$14)</f>
        <v>148.23451316866036</v>
      </c>
      <c r="H33" s="10"/>
      <c r="I33" s="10"/>
    </row>
    <row r="34" spans="1:9">
      <c r="A34" s="10"/>
      <c r="B34" s="10"/>
      <c r="C34" s="10"/>
      <c r="D34" s="10"/>
      <c r="E34" s="10"/>
      <c r="F34" s="10"/>
      <c r="G34" s="10"/>
      <c r="H34" s="10"/>
      <c r="I34" s="10">
        <f>G32*$B$12</f>
        <v>175.69549985880798</v>
      </c>
    </row>
    <row r="35" spans="1:9">
      <c r="A35" s="10"/>
      <c r="B35" s="10"/>
      <c r="C35" s="10"/>
      <c r="D35" s="10"/>
      <c r="E35" s="10"/>
      <c r="F35" s="10"/>
      <c r="G35" s="10"/>
      <c r="H35" s="10"/>
      <c r="I35" s="13">
        <f>$B$5-I34</f>
        <v>163.21050014119203</v>
      </c>
    </row>
    <row r="79" spans="1:4">
      <c r="A79" s="11" t="s">
        <v>0</v>
      </c>
      <c r="B79" s="11" t="s">
        <v>1</v>
      </c>
      <c r="C79" s="11" t="s">
        <v>2</v>
      </c>
      <c r="D79" s="11" t="s">
        <v>3</v>
      </c>
    </row>
    <row r="80" spans="1:4">
      <c r="A80" s="1">
        <v>39538</v>
      </c>
      <c r="B80">
        <v>440.47</v>
      </c>
    </row>
    <row r="81" spans="1:3">
      <c r="A81" s="1">
        <v>39539</v>
      </c>
      <c r="B81">
        <v>465.71</v>
      </c>
      <c r="C81">
        <f>LN(B81/B80)</f>
        <v>5.5720784178874667E-2</v>
      </c>
    </row>
    <row r="82" spans="1:3">
      <c r="A82" s="1">
        <v>39540</v>
      </c>
      <c r="B82">
        <v>465.7</v>
      </c>
      <c r="C82">
        <f t="shared" ref="C82:C145" si="0">LN(B82/B81)</f>
        <v>-2.1472820777913053E-5</v>
      </c>
    </row>
    <row r="83" spans="1:3">
      <c r="A83" s="1">
        <v>39541</v>
      </c>
      <c r="B83">
        <v>455.12</v>
      </c>
      <c r="C83">
        <f t="shared" si="0"/>
        <v>-2.2980529545939581E-2</v>
      </c>
    </row>
    <row r="84" spans="1:3">
      <c r="A84" s="1">
        <v>39542</v>
      </c>
      <c r="B84">
        <v>471.09</v>
      </c>
      <c r="C84">
        <f t="shared" si="0"/>
        <v>3.448803812258E-2</v>
      </c>
    </row>
    <row r="85" spans="1:3">
      <c r="A85" s="1">
        <v>39545</v>
      </c>
      <c r="B85">
        <v>476.82</v>
      </c>
      <c r="C85">
        <f t="shared" si="0"/>
        <v>1.2089902615170851E-2</v>
      </c>
    </row>
    <row r="86" spans="1:3">
      <c r="A86" s="1">
        <v>39546</v>
      </c>
      <c r="B86">
        <v>467.81</v>
      </c>
      <c r="C86">
        <f t="shared" si="0"/>
        <v>-1.9076830601850895E-2</v>
      </c>
    </row>
    <row r="87" spans="1:3">
      <c r="A87" s="1">
        <v>39547</v>
      </c>
      <c r="B87">
        <v>464.19</v>
      </c>
      <c r="C87">
        <f t="shared" si="0"/>
        <v>-7.7682794086011133E-3</v>
      </c>
    </row>
    <row r="88" spans="1:3">
      <c r="A88" s="1">
        <v>39548</v>
      </c>
      <c r="B88">
        <v>469.08</v>
      </c>
      <c r="C88">
        <f t="shared" si="0"/>
        <v>1.0479378423172791E-2</v>
      </c>
    </row>
    <row r="89" spans="1:3">
      <c r="A89" s="1">
        <v>39549</v>
      </c>
      <c r="B89">
        <v>457.45</v>
      </c>
      <c r="C89">
        <f t="shared" si="0"/>
        <v>-2.5105740467319476E-2</v>
      </c>
    </row>
    <row r="90" spans="1:3">
      <c r="A90" s="1">
        <v>39552</v>
      </c>
      <c r="B90">
        <v>451.66</v>
      </c>
      <c r="C90">
        <f t="shared" si="0"/>
        <v>-1.2737904736386087E-2</v>
      </c>
    </row>
    <row r="91" spans="1:3">
      <c r="A91" s="1">
        <v>39553</v>
      </c>
      <c r="B91">
        <v>446.84</v>
      </c>
      <c r="C91">
        <f t="shared" si="0"/>
        <v>-1.0729095686510506E-2</v>
      </c>
    </row>
    <row r="92" spans="1:3">
      <c r="A92" s="1">
        <v>39554</v>
      </c>
      <c r="B92">
        <v>455.03</v>
      </c>
      <c r="C92">
        <f t="shared" si="0"/>
        <v>1.8162762140681812E-2</v>
      </c>
    </row>
    <row r="93" spans="1:3">
      <c r="A93" s="1">
        <v>39555</v>
      </c>
      <c r="B93">
        <v>449.54</v>
      </c>
      <c r="C93">
        <f t="shared" si="0"/>
        <v>-1.2138513126648242E-2</v>
      </c>
    </row>
    <row r="94" spans="1:3">
      <c r="A94" s="1">
        <v>39556</v>
      </c>
      <c r="B94">
        <v>539.41</v>
      </c>
      <c r="C94">
        <f t="shared" si="0"/>
        <v>0.18225111193463892</v>
      </c>
    </row>
    <row r="95" spans="1:3">
      <c r="A95" s="1">
        <v>39559</v>
      </c>
      <c r="B95">
        <v>537.79</v>
      </c>
      <c r="C95">
        <f t="shared" si="0"/>
        <v>-3.0078002623955733E-3</v>
      </c>
    </row>
    <row r="96" spans="1:3">
      <c r="A96" s="1">
        <v>39560</v>
      </c>
      <c r="B96">
        <v>555</v>
      </c>
      <c r="C96">
        <f t="shared" si="0"/>
        <v>3.1499964357509867E-2</v>
      </c>
    </row>
    <row r="97" spans="1:3">
      <c r="A97" s="1">
        <v>39561</v>
      </c>
      <c r="B97">
        <v>546.49</v>
      </c>
      <c r="C97">
        <f t="shared" si="0"/>
        <v>-1.545210455892161E-2</v>
      </c>
    </row>
    <row r="98" spans="1:3">
      <c r="A98" s="1">
        <v>39562</v>
      </c>
      <c r="B98">
        <v>543.04</v>
      </c>
      <c r="C98">
        <f t="shared" si="0"/>
        <v>-6.3330271416514646E-3</v>
      </c>
    </row>
    <row r="99" spans="1:3">
      <c r="A99" s="1">
        <v>39563</v>
      </c>
      <c r="B99">
        <v>544.05999999999995</v>
      </c>
      <c r="C99">
        <f t="shared" si="0"/>
        <v>1.8765528457791135E-3</v>
      </c>
    </row>
    <row r="100" spans="1:3">
      <c r="A100" s="1">
        <v>39566</v>
      </c>
      <c r="B100">
        <v>552.12</v>
      </c>
      <c r="C100">
        <f t="shared" si="0"/>
        <v>1.4705879063736911E-2</v>
      </c>
    </row>
    <row r="101" spans="1:3">
      <c r="A101" s="1">
        <v>39567</v>
      </c>
      <c r="B101">
        <v>558.47</v>
      </c>
      <c r="C101">
        <f t="shared" si="0"/>
        <v>1.1435487802296114E-2</v>
      </c>
    </row>
    <row r="102" spans="1:3">
      <c r="A102" s="1">
        <v>39568</v>
      </c>
      <c r="B102">
        <v>574.29</v>
      </c>
      <c r="C102">
        <f t="shared" si="0"/>
        <v>2.7933593458801313E-2</v>
      </c>
    </row>
    <row r="103" spans="1:3">
      <c r="A103" s="1">
        <v>39569</v>
      </c>
      <c r="B103">
        <v>593.08000000000004</v>
      </c>
      <c r="C103">
        <f t="shared" si="0"/>
        <v>3.2194801933350677E-2</v>
      </c>
    </row>
    <row r="104" spans="1:3">
      <c r="A104" s="1">
        <v>39570</v>
      </c>
      <c r="B104">
        <v>581.29</v>
      </c>
      <c r="C104">
        <f t="shared" si="0"/>
        <v>-2.0079525411753524E-2</v>
      </c>
    </row>
    <row r="105" spans="1:3">
      <c r="A105" s="1">
        <v>39573</v>
      </c>
      <c r="B105">
        <v>594.9</v>
      </c>
      <c r="C105">
        <f t="shared" si="0"/>
        <v>2.3143552455788075E-2</v>
      </c>
    </row>
    <row r="106" spans="1:3">
      <c r="A106" s="1">
        <v>39574</v>
      </c>
      <c r="B106">
        <v>586.36</v>
      </c>
      <c r="C106">
        <f t="shared" si="0"/>
        <v>-1.44593887720296E-2</v>
      </c>
    </row>
    <row r="107" spans="1:3">
      <c r="A107" s="1">
        <v>39575</v>
      </c>
      <c r="B107">
        <v>579</v>
      </c>
      <c r="C107">
        <f t="shared" si="0"/>
        <v>-1.2631457848835069E-2</v>
      </c>
    </row>
    <row r="108" spans="1:3">
      <c r="A108" s="1">
        <v>39576</v>
      </c>
      <c r="B108">
        <v>583.01</v>
      </c>
      <c r="C108">
        <f t="shared" si="0"/>
        <v>6.9018612890539496E-3</v>
      </c>
    </row>
    <row r="109" spans="1:3">
      <c r="A109" s="1">
        <v>39577</v>
      </c>
      <c r="B109">
        <v>573.20000000000005</v>
      </c>
      <c r="C109">
        <f t="shared" si="0"/>
        <v>-1.6969642908032465E-2</v>
      </c>
    </row>
    <row r="110" spans="1:3">
      <c r="A110" s="1">
        <v>39580</v>
      </c>
      <c r="B110">
        <v>584.94000000000005</v>
      </c>
      <c r="C110">
        <f t="shared" si="0"/>
        <v>2.0274581915218443E-2</v>
      </c>
    </row>
    <row r="111" spans="1:3">
      <c r="A111" s="1">
        <v>39581</v>
      </c>
      <c r="B111">
        <v>583</v>
      </c>
      <c r="C111">
        <f t="shared" si="0"/>
        <v>-3.3220915187428543E-3</v>
      </c>
    </row>
    <row r="112" spans="1:3">
      <c r="A112" s="1">
        <v>39582</v>
      </c>
      <c r="B112">
        <v>576.29999999999995</v>
      </c>
      <c r="C112">
        <f t="shared" si="0"/>
        <v>-1.1558827907871801E-2</v>
      </c>
    </row>
    <row r="113" spans="1:3">
      <c r="A113" s="1">
        <v>39583</v>
      </c>
      <c r="B113">
        <v>581</v>
      </c>
      <c r="C113">
        <f t="shared" si="0"/>
        <v>8.1223984092906407E-3</v>
      </c>
    </row>
    <row r="114" spans="1:3">
      <c r="A114" s="1">
        <v>39584</v>
      </c>
      <c r="B114">
        <v>580.07000000000005</v>
      </c>
      <c r="C114">
        <f t="shared" si="0"/>
        <v>-1.6019709386842506E-3</v>
      </c>
    </row>
    <row r="115" spans="1:3">
      <c r="A115" s="1">
        <v>39587</v>
      </c>
      <c r="B115">
        <v>577.52</v>
      </c>
      <c r="C115">
        <f t="shared" si="0"/>
        <v>-4.4057120823214856E-3</v>
      </c>
    </row>
    <row r="116" spans="1:3">
      <c r="A116" s="1">
        <v>39588</v>
      </c>
      <c r="B116">
        <v>578.6</v>
      </c>
      <c r="C116">
        <f t="shared" si="0"/>
        <v>1.8683187111292212E-3</v>
      </c>
    </row>
    <row r="117" spans="1:3">
      <c r="A117" s="1">
        <v>39589</v>
      </c>
      <c r="B117">
        <v>549.99</v>
      </c>
      <c r="C117">
        <f t="shared" si="0"/>
        <v>-5.0711296298991175E-2</v>
      </c>
    </row>
    <row r="118" spans="1:3">
      <c r="A118" s="1">
        <v>39590</v>
      </c>
      <c r="B118">
        <v>549.46</v>
      </c>
      <c r="C118">
        <f t="shared" si="0"/>
        <v>-9.6411849752873102E-4</v>
      </c>
    </row>
    <row r="119" spans="1:3">
      <c r="A119" s="1">
        <v>39591</v>
      </c>
      <c r="B119">
        <v>544.62</v>
      </c>
      <c r="C119">
        <f t="shared" si="0"/>
        <v>-8.8476739789239006E-3</v>
      </c>
    </row>
    <row r="120" spans="1:3">
      <c r="A120" s="1">
        <v>39595</v>
      </c>
      <c r="B120">
        <v>560.9</v>
      </c>
      <c r="C120">
        <f t="shared" si="0"/>
        <v>2.9454332747700304E-2</v>
      </c>
    </row>
    <row r="121" spans="1:3">
      <c r="A121" s="1">
        <v>39596</v>
      </c>
      <c r="B121">
        <v>568.24</v>
      </c>
      <c r="C121">
        <f t="shared" si="0"/>
        <v>1.3001228175263335E-2</v>
      </c>
    </row>
    <row r="122" spans="1:3">
      <c r="A122" s="1">
        <v>39597</v>
      </c>
      <c r="B122">
        <v>583</v>
      </c>
      <c r="C122">
        <f t="shared" si="0"/>
        <v>2.564332166093776E-2</v>
      </c>
    </row>
    <row r="123" spans="1:3">
      <c r="A123" s="1">
        <v>39598</v>
      </c>
      <c r="B123">
        <v>585.79999999999995</v>
      </c>
      <c r="C123">
        <f t="shared" si="0"/>
        <v>4.7912480431405438E-3</v>
      </c>
    </row>
    <row r="124" spans="1:3">
      <c r="A124" s="1">
        <v>39601</v>
      </c>
      <c r="B124">
        <v>575</v>
      </c>
      <c r="C124">
        <f t="shared" si="0"/>
        <v>-1.8608393596282538E-2</v>
      </c>
    </row>
    <row r="125" spans="1:3">
      <c r="A125" s="1">
        <v>39602</v>
      </c>
      <c r="B125">
        <v>567.29999999999995</v>
      </c>
      <c r="C125">
        <f t="shared" si="0"/>
        <v>-1.3481776464829058E-2</v>
      </c>
    </row>
    <row r="126" spans="1:3">
      <c r="A126" s="1">
        <v>39603</v>
      </c>
      <c r="B126">
        <v>572.22</v>
      </c>
      <c r="C126">
        <f t="shared" si="0"/>
        <v>8.6352684863547045E-3</v>
      </c>
    </row>
    <row r="127" spans="1:3">
      <c r="A127" s="1">
        <v>39604</v>
      </c>
      <c r="B127">
        <v>586.29999999999995</v>
      </c>
      <c r="C127">
        <f t="shared" si="0"/>
        <v>2.4308071151293211E-2</v>
      </c>
    </row>
    <row r="128" spans="1:3">
      <c r="A128" s="1">
        <v>39605</v>
      </c>
      <c r="B128">
        <v>567</v>
      </c>
      <c r="C128">
        <f t="shared" si="0"/>
        <v>-3.3472300242417236E-2</v>
      </c>
    </row>
    <row r="129" spans="1:3">
      <c r="A129" s="1">
        <v>39608</v>
      </c>
      <c r="B129">
        <v>557.87</v>
      </c>
      <c r="C129">
        <f t="shared" si="0"/>
        <v>-1.6233343399705689E-2</v>
      </c>
    </row>
    <row r="130" spans="1:3">
      <c r="A130" s="1">
        <v>39609</v>
      </c>
      <c r="B130">
        <v>554.16999999999996</v>
      </c>
      <c r="C130">
        <f t="shared" si="0"/>
        <v>-6.6544614466433208E-3</v>
      </c>
    </row>
    <row r="131" spans="1:3">
      <c r="A131" s="1">
        <v>39610</v>
      </c>
      <c r="B131">
        <v>545.20000000000005</v>
      </c>
      <c r="C131">
        <f t="shared" si="0"/>
        <v>-1.6318799059025547E-2</v>
      </c>
    </row>
    <row r="132" spans="1:3">
      <c r="A132" s="1">
        <v>39611</v>
      </c>
      <c r="B132">
        <v>552.95000000000005</v>
      </c>
      <c r="C132">
        <f t="shared" si="0"/>
        <v>1.4114881698991428E-2</v>
      </c>
    </row>
    <row r="133" spans="1:3">
      <c r="A133" s="1">
        <v>39612</v>
      </c>
      <c r="B133">
        <v>571.51</v>
      </c>
      <c r="C133">
        <f t="shared" si="0"/>
        <v>3.3014399373184705E-2</v>
      </c>
    </row>
    <row r="134" spans="1:3">
      <c r="A134" s="1">
        <v>39615</v>
      </c>
      <c r="B134">
        <v>572.80999999999995</v>
      </c>
      <c r="C134">
        <f t="shared" si="0"/>
        <v>2.2720927000497203E-3</v>
      </c>
    </row>
    <row r="135" spans="1:3">
      <c r="A135" s="1">
        <v>39616</v>
      </c>
      <c r="B135">
        <v>569.46</v>
      </c>
      <c r="C135">
        <f t="shared" si="0"/>
        <v>-5.8655302241476482E-3</v>
      </c>
    </row>
    <row r="136" spans="1:3">
      <c r="A136" s="1">
        <v>39617</v>
      </c>
      <c r="B136">
        <v>562.38</v>
      </c>
      <c r="C136">
        <f t="shared" si="0"/>
        <v>-1.2510765384006441E-2</v>
      </c>
    </row>
    <row r="137" spans="1:3">
      <c r="A137" s="1">
        <v>39618</v>
      </c>
      <c r="B137">
        <v>560.20000000000005</v>
      </c>
      <c r="C137">
        <f t="shared" si="0"/>
        <v>-3.8839151604412392E-3</v>
      </c>
    </row>
    <row r="138" spans="1:3">
      <c r="A138" s="1">
        <v>39619</v>
      </c>
      <c r="B138">
        <v>546.42999999999995</v>
      </c>
      <c r="C138">
        <f t="shared" si="0"/>
        <v>-2.4887651245017878E-2</v>
      </c>
    </row>
    <row r="139" spans="1:3">
      <c r="A139" s="1">
        <v>39622</v>
      </c>
      <c r="B139">
        <v>545.21</v>
      </c>
      <c r="C139">
        <f t="shared" si="0"/>
        <v>-2.235170033939761E-3</v>
      </c>
    </row>
    <row r="140" spans="1:3">
      <c r="A140" s="1">
        <v>39623</v>
      </c>
      <c r="B140">
        <v>542.29999999999995</v>
      </c>
      <c r="C140">
        <f t="shared" si="0"/>
        <v>-5.3516877000356379E-3</v>
      </c>
    </row>
    <row r="141" spans="1:3">
      <c r="A141" s="1">
        <v>39624</v>
      </c>
      <c r="B141">
        <v>551</v>
      </c>
      <c r="C141">
        <f t="shared" si="0"/>
        <v>1.5915455305899582E-2</v>
      </c>
    </row>
    <row r="142" spans="1:3">
      <c r="A142" s="1">
        <v>39625</v>
      </c>
      <c r="B142">
        <v>528.82000000000005</v>
      </c>
      <c r="C142">
        <f t="shared" si="0"/>
        <v>-4.1086699848049947E-2</v>
      </c>
    </row>
    <row r="143" spans="1:3">
      <c r="A143" s="1">
        <v>39626</v>
      </c>
      <c r="B143">
        <v>528.07000000000005</v>
      </c>
      <c r="C143">
        <f t="shared" si="0"/>
        <v>-1.4192586284162703E-3</v>
      </c>
    </row>
    <row r="144" spans="1:3">
      <c r="A144" s="1">
        <v>39629</v>
      </c>
      <c r="B144">
        <v>526.41999999999996</v>
      </c>
      <c r="C144">
        <f t="shared" si="0"/>
        <v>-3.1294774661189853E-3</v>
      </c>
    </row>
    <row r="145" spans="1:3">
      <c r="A145" s="1">
        <v>39630</v>
      </c>
      <c r="B145">
        <v>534.73</v>
      </c>
      <c r="C145">
        <f t="shared" si="0"/>
        <v>1.5662573398252375E-2</v>
      </c>
    </row>
    <row r="146" spans="1:3">
      <c r="A146" s="1">
        <v>39631</v>
      </c>
      <c r="B146">
        <v>527.04</v>
      </c>
      <c r="C146">
        <f t="shared" ref="C146:C209" si="1">LN(B146/B145)</f>
        <v>-1.4485499619306216E-2</v>
      </c>
    </row>
    <row r="147" spans="1:3">
      <c r="A147" s="1">
        <v>39632</v>
      </c>
      <c r="B147">
        <v>537</v>
      </c>
      <c r="C147">
        <f t="shared" si="1"/>
        <v>1.8721647519589268E-2</v>
      </c>
    </row>
    <row r="148" spans="1:3">
      <c r="A148" s="1">
        <v>39636</v>
      </c>
      <c r="B148">
        <v>543.91</v>
      </c>
      <c r="C148">
        <f t="shared" si="1"/>
        <v>1.2785697483706244E-2</v>
      </c>
    </row>
    <row r="149" spans="1:3">
      <c r="A149" s="1">
        <v>39637</v>
      </c>
      <c r="B149">
        <v>554.53</v>
      </c>
      <c r="C149">
        <f t="shared" si="1"/>
        <v>1.9337116129658421E-2</v>
      </c>
    </row>
    <row r="150" spans="1:3">
      <c r="A150" s="1">
        <v>39638</v>
      </c>
      <c r="B150">
        <v>541.54999999999995</v>
      </c>
      <c r="C150">
        <f t="shared" si="1"/>
        <v>-2.3685509840483211E-2</v>
      </c>
    </row>
    <row r="151" spans="1:3">
      <c r="A151" s="1">
        <v>39639</v>
      </c>
      <c r="B151">
        <v>540.57000000000005</v>
      </c>
      <c r="C151">
        <f t="shared" si="1"/>
        <v>-1.8112598749133683E-3</v>
      </c>
    </row>
    <row r="152" spans="1:3">
      <c r="A152" s="1">
        <v>39640</v>
      </c>
      <c r="B152">
        <v>533.79999999999995</v>
      </c>
      <c r="C152">
        <f t="shared" si="1"/>
        <v>-1.2602901436409011E-2</v>
      </c>
    </row>
    <row r="153" spans="1:3">
      <c r="A153" s="1">
        <v>39643</v>
      </c>
      <c r="B153">
        <v>521.62</v>
      </c>
      <c r="C153">
        <f t="shared" si="1"/>
        <v>-2.3081883534793665E-2</v>
      </c>
    </row>
    <row r="154" spans="1:3">
      <c r="A154" s="1">
        <v>39644</v>
      </c>
      <c r="B154">
        <v>516.09</v>
      </c>
      <c r="C154">
        <f t="shared" si="1"/>
        <v>-1.0658184558572415E-2</v>
      </c>
    </row>
    <row r="155" spans="1:3">
      <c r="A155" s="1">
        <v>39645</v>
      </c>
      <c r="B155">
        <v>535.6</v>
      </c>
      <c r="C155">
        <f t="shared" si="1"/>
        <v>3.7106444939959925E-2</v>
      </c>
    </row>
    <row r="156" spans="1:3">
      <c r="A156" s="1">
        <v>39646</v>
      </c>
      <c r="B156">
        <v>533.44000000000005</v>
      </c>
      <c r="C156">
        <f t="shared" si="1"/>
        <v>-4.041014254588195E-3</v>
      </c>
    </row>
    <row r="157" spans="1:3">
      <c r="A157" s="1">
        <v>39647</v>
      </c>
      <c r="B157">
        <v>481.32</v>
      </c>
      <c r="C157">
        <f t="shared" si="1"/>
        <v>-0.1028142699924675</v>
      </c>
    </row>
    <row r="158" spans="1:3">
      <c r="A158" s="1">
        <v>39650</v>
      </c>
      <c r="B158">
        <v>468.8</v>
      </c>
      <c r="C158">
        <f t="shared" si="1"/>
        <v>-2.6356091307158942E-2</v>
      </c>
    </row>
    <row r="159" spans="1:3">
      <c r="A159" s="1">
        <v>39651</v>
      </c>
      <c r="B159">
        <v>477.11</v>
      </c>
      <c r="C159">
        <f t="shared" si="1"/>
        <v>1.7570834006065583E-2</v>
      </c>
    </row>
    <row r="160" spans="1:3">
      <c r="A160" s="1">
        <v>39652</v>
      </c>
      <c r="B160">
        <v>489.22</v>
      </c>
      <c r="C160">
        <f t="shared" si="1"/>
        <v>2.5065213782866008E-2</v>
      </c>
    </row>
    <row r="161" spans="1:4">
      <c r="A161" s="1">
        <v>39653</v>
      </c>
      <c r="B161">
        <v>475.62</v>
      </c>
      <c r="C161">
        <f t="shared" si="1"/>
        <v>-2.8193069974614893E-2</v>
      </c>
    </row>
    <row r="162" spans="1:4">
      <c r="A162" s="1">
        <v>39654</v>
      </c>
      <c r="B162">
        <v>491.98</v>
      </c>
      <c r="C162">
        <f t="shared" si="1"/>
        <v>3.3818849182434413E-2</v>
      </c>
    </row>
    <row r="163" spans="1:4">
      <c r="A163" s="1">
        <v>39657</v>
      </c>
      <c r="B163">
        <v>477.12</v>
      </c>
      <c r="C163">
        <f t="shared" si="1"/>
        <v>-3.067003368318031E-2</v>
      </c>
    </row>
    <row r="164" spans="1:4">
      <c r="A164" s="1">
        <v>39658</v>
      </c>
      <c r="B164">
        <v>483.11</v>
      </c>
      <c r="C164">
        <f t="shared" si="1"/>
        <v>1.2476339417858731E-2</v>
      </c>
    </row>
    <row r="165" spans="1:4">
      <c r="A165" s="1">
        <v>39659</v>
      </c>
      <c r="B165">
        <v>482.7</v>
      </c>
      <c r="C165">
        <f t="shared" si="1"/>
        <v>-8.4902832778500003E-4</v>
      </c>
    </row>
    <row r="166" spans="1:4">
      <c r="A166" s="1">
        <v>39660</v>
      </c>
      <c r="B166">
        <v>473.75</v>
      </c>
      <c r="C166">
        <f t="shared" si="1"/>
        <v>-1.8715586269811142E-2</v>
      </c>
    </row>
    <row r="167" spans="1:4">
      <c r="A167" s="1">
        <v>39661</v>
      </c>
      <c r="B167">
        <v>467.86</v>
      </c>
      <c r="C167">
        <f t="shared" si="1"/>
        <v>-1.251065053101498E-2</v>
      </c>
    </row>
    <row r="168" spans="1:4">
      <c r="A168" s="1">
        <v>39664</v>
      </c>
      <c r="B168">
        <v>463</v>
      </c>
      <c r="C168">
        <f t="shared" si="1"/>
        <v>-1.0442051779387106E-2</v>
      </c>
    </row>
    <row r="169" spans="1:4">
      <c r="A169" s="1">
        <v>39665</v>
      </c>
      <c r="B169">
        <v>479.85</v>
      </c>
      <c r="C169">
        <f t="shared" si="1"/>
        <v>3.5746500977402645E-2</v>
      </c>
    </row>
    <row r="170" spans="1:4">
      <c r="A170" s="1">
        <v>39666</v>
      </c>
      <c r="B170">
        <v>486.34</v>
      </c>
      <c r="C170">
        <f t="shared" si="1"/>
        <v>1.343441271627625E-2</v>
      </c>
      <c r="D170">
        <f>STDEV(C81:C170)*SQRT(365)</f>
        <v>0.56743955371675048</v>
      </c>
    </row>
    <row r="171" spans="1:4">
      <c r="A171" s="1">
        <v>39667</v>
      </c>
      <c r="B171">
        <v>479.12</v>
      </c>
      <c r="C171">
        <f t="shared" si="1"/>
        <v>-1.4956879823706134E-2</v>
      </c>
      <c r="D171">
        <f t="shared" ref="D171:D234" si="2">STDEV(C82:C171)*SQRT(365)</f>
        <v>0.5572991947923025</v>
      </c>
    </row>
    <row r="172" spans="1:4">
      <c r="A172" s="1">
        <v>39668</v>
      </c>
      <c r="B172">
        <v>495.01</v>
      </c>
      <c r="C172">
        <f t="shared" si="1"/>
        <v>3.2626876428627313E-2</v>
      </c>
      <c r="D172">
        <f t="shared" si="2"/>
        <v>0.5610838189360926</v>
      </c>
    </row>
    <row r="173" spans="1:4">
      <c r="A173" s="1">
        <v>39671</v>
      </c>
      <c r="B173">
        <v>500.84</v>
      </c>
      <c r="C173">
        <f t="shared" si="1"/>
        <v>1.1708724415912645E-2</v>
      </c>
      <c r="D173">
        <f t="shared" si="2"/>
        <v>0.55943156202649158</v>
      </c>
    </row>
    <row r="174" spans="1:4">
      <c r="A174" s="1">
        <v>39672</v>
      </c>
      <c r="B174">
        <v>502.61</v>
      </c>
      <c r="C174">
        <f t="shared" si="1"/>
        <v>3.5278326488138259E-3</v>
      </c>
      <c r="D174">
        <f t="shared" si="2"/>
        <v>0.55530456101947434</v>
      </c>
    </row>
    <row r="175" spans="1:4">
      <c r="A175" s="1">
        <v>39673</v>
      </c>
      <c r="B175">
        <v>500.03</v>
      </c>
      <c r="C175">
        <f t="shared" si="1"/>
        <v>-5.1464248272970583E-3</v>
      </c>
      <c r="D175">
        <f t="shared" si="2"/>
        <v>0.55494191739861953</v>
      </c>
    </row>
    <row r="176" spans="1:4">
      <c r="A176" s="1">
        <v>39674</v>
      </c>
      <c r="B176">
        <v>505.49</v>
      </c>
      <c r="C176">
        <f t="shared" si="1"/>
        <v>1.0860159248918635E-2</v>
      </c>
      <c r="D176">
        <f t="shared" si="2"/>
        <v>0.55387833765850503</v>
      </c>
    </row>
    <row r="177" spans="1:4">
      <c r="A177" s="1">
        <v>39675</v>
      </c>
      <c r="B177">
        <v>510.15</v>
      </c>
      <c r="C177">
        <f t="shared" si="1"/>
        <v>9.1765442501317677E-3</v>
      </c>
      <c r="D177">
        <f t="shared" si="2"/>
        <v>0.55384687757051809</v>
      </c>
    </row>
    <row r="178" spans="1:4">
      <c r="A178" s="1">
        <v>39678</v>
      </c>
      <c r="B178">
        <v>498.3</v>
      </c>
      <c r="C178">
        <f t="shared" si="1"/>
        <v>-2.3502494833955199E-2</v>
      </c>
      <c r="D178">
        <f t="shared" si="2"/>
        <v>0.55569873412394044</v>
      </c>
    </row>
    <row r="179" spans="1:4">
      <c r="A179" s="1">
        <v>39679</v>
      </c>
      <c r="B179">
        <v>490.5</v>
      </c>
      <c r="C179">
        <f t="shared" si="1"/>
        <v>-1.5777026281941137E-2</v>
      </c>
      <c r="D179">
        <f t="shared" si="2"/>
        <v>0.5542396958251522</v>
      </c>
    </row>
    <row r="180" spans="1:4">
      <c r="A180" s="1">
        <v>39680</v>
      </c>
      <c r="B180">
        <v>485</v>
      </c>
      <c r="C180">
        <f t="shared" si="1"/>
        <v>-1.1276388067934609E-2</v>
      </c>
      <c r="D180">
        <f t="shared" si="2"/>
        <v>0.55410135649052694</v>
      </c>
    </row>
    <row r="181" spans="1:4">
      <c r="A181" s="1">
        <v>39681</v>
      </c>
      <c r="B181">
        <v>486.53</v>
      </c>
      <c r="C181">
        <f t="shared" si="1"/>
        <v>3.1496737411227183E-3</v>
      </c>
      <c r="D181">
        <f t="shared" si="2"/>
        <v>0.5536226550222253</v>
      </c>
    </row>
    <row r="182" spans="1:4">
      <c r="A182" s="1">
        <v>39682</v>
      </c>
      <c r="B182">
        <v>490.59</v>
      </c>
      <c r="C182">
        <f t="shared" si="1"/>
        <v>8.3101837338029651E-3</v>
      </c>
      <c r="D182">
        <f t="shared" si="2"/>
        <v>0.55272086038502433</v>
      </c>
    </row>
    <row r="183" spans="1:4">
      <c r="A183" s="1">
        <v>39685</v>
      </c>
      <c r="B183">
        <v>483.01</v>
      </c>
      <c r="C183">
        <f t="shared" si="1"/>
        <v>-1.5571391040412188E-2</v>
      </c>
      <c r="D183">
        <f t="shared" si="2"/>
        <v>0.5530944511829744</v>
      </c>
    </row>
    <row r="184" spans="1:4">
      <c r="A184" s="1">
        <v>39686</v>
      </c>
      <c r="B184">
        <v>474.16</v>
      </c>
      <c r="C184">
        <f t="shared" si="1"/>
        <v>-1.8492539892413864E-2</v>
      </c>
      <c r="D184">
        <f t="shared" si="2"/>
        <v>0.41300450210101369</v>
      </c>
    </row>
    <row r="185" spans="1:4">
      <c r="A185" s="1">
        <v>39687</v>
      </c>
      <c r="B185">
        <v>468.58</v>
      </c>
      <c r="C185">
        <f t="shared" si="1"/>
        <v>-1.1837972641088969E-2</v>
      </c>
      <c r="D185">
        <f t="shared" si="2"/>
        <v>0.41352512384230894</v>
      </c>
    </row>
    <row r="186" spans="1:4">
      <c r="A186" s="1">
        <v>39688</v>
      </c>
      <c r="B186">
        <v>473.78</v>
      </c>
      <c r="C186">
        <f t="shared" si="1"/>
        <v>1.1036234091486881E-2</v>
      </c>
      <c r="D186">
        <f t="shared" si="2"/>
        <v>0.40884863091806245</v>
      </c>
    </row>
    <row r="187" spans="1:4">
      <c r="A187" s="1">
        <v>39689</v>
      </c>
      <c r="B187">
        <v>463.29</v>
      </c>
      <c r="C187">
        <f t="shared" si="1"/>
        <v>-2.2389871026961338E-2</v>
      </c>
      <c r="D187">
        <f t="shared" si="2"/>
        <v>0.41003862142599773</v>
      </c>
    </row>
    <row r="188" spans="1:4">
      <c r="A188" s="1">
        <v>39693</v>
      </c>
      <c r="B188">
        <v>465.25</v>
      </c>
      <c r="C188">
        <f t="shared" si="1"/>
        <v>4.2216876193407402E-3</v>
      </c>
      <c r="D188">
        <f t="shared" si="2"/>
        <v>0.41011471014451956</v>
      </c>
    </row>
    <row r="189" spans="1:4">
      <c r="A189" s="1">
        <v>39694</v>
      </c>
      <c r="B189">
        <v>464.41</v>
      </c>
      <c r="C189">
        <f t="shared" si="1"/>
        <v>-1.8071127693908339E-3</v>
      </c>
      <c r="D189">
        <f t="shared" si="2"/>
        <v>0.41004939199295232</v>
      </c>
    </row>
    <row r="190" spans="1:4">
      <c r="A190" s="1">
        <v>39695</v>
      </c>
      <c r="B190">
        <v>450.26</v>
      </c>
      <c r="C190">
        <f t="shared" si="1"/>
        <v>-3.0942589060141634E-2</v>
      </c>
      <c r="D190">
        <f t="shared" si="2"/>
        <v>0.41282768284157456</v>
      </c>
    </row>
    <row r="191" spans="1:4">
      <c r="A191" s="1">
        <v>39696</v>
      </c>
      <c r="B191">
        <v>444.25</v>
      </c>
      <c r="C191">
        <f t="shared" si="1"/>
        <v>-1.3437726658067065E-2</v>
      </c>
      <c r="D191">
        <f t="shared" si="2"/>
        <v>0.41248084456934825</v>
      </c>
    </row>
    <row r="192" spans="1:4">
      <c r="A192" s="1">
        <v>39699</v>
      </c>
      <c r="B192">
        <v>419.95</v>
      </c>
      <c r="C192">
        <f t="shared" si="1"/>
        <v>-5.625181046312458E-2</v>
      </c>
      <c r="D192">
        <f t="shared" si="2"/>
        <v>0.4217095746025572</v>
      </c>
    </row>
    <row r="193" spans="1:4">
      <c r="A193" s="1">
        <v>39700</v>
      </c>
      <c r="B193">
        <v>418.66</v>
      </c>
      <c r="C193">
        <f t="shared" si="1"/>
        <v>-3.0765219052620806E-3</v>
      </c>
      <c r="D193">
        <f t="shared" si="2"/>
        <v>0.4154083831718744</v>
      </c>
    </row>
    <row r="194" spans="1:4">
      <c r="A194" s="1">
        <v>39701</v>
      </c>
      <c r="B194">
        <v>414.16</v>
      </c>
      <c r="C194">
        <f t="shared" si="1"/>
        <v>-1.0806762072728066E-2</v>
      </c>
      <c r="D194">
        <f t="shared" si="2"/>
        <v>0.41434280145734426</v>
      </c>
    </row>
    <row r="195" spans="1:4">
      <c r="A195" s="1">
        <v>39702</v>
      </c>
      <c r="B195">
        <v>433.75</v>
      </c>
      <c r="C195">
        <f t="shared" si="1"/>
        <v>4.6215958667422945E-2</v>
      </c>
      <c r="D195">
        <f t="shared" si="2"/>
        <v>0.42300296639899782</v>
      </c>
    </row>
    <row r="196" spans="1:4">
      <c r="A196" s="1">
        <v>39703</v>
      </c>
      <c r="B196">
        <v>437.66</v>
      </c>
      <c r="C196">
        <f t="shared" si="1"/>
        <v>8.9740219651449678E-3</v>
      </c>
      <c r="D196">
        <f t="shared" si="2"/>
        <v>0.42314775641036173</v>
      </c>
    </row>
    <row r="197" spans="1:4">
      <c r="A197" s="1">
        <v>39706</v>
      </c>
      <c r="B197">
        <v>433.86</v>
      </c>
      <c r="C197">
        <f t="shared" si="1"/>
        <v>-8.7204518112984838E-3</v>
      </c>
      <c r="D197">
        <f t="shared" si="2"/>
        <v>0.4228653523973589</v>
      </c>
    </row>
    <row r="198" spans="1:4">
      <c r="A198" s="1">
        <v>39707</v>
      </c>
      <c r="B198">
        <v>442.93</v>
      </c>
      <c r="C198">
        <f t="shared" si="1"/>
        <v>2.0689842600746713E-2</v>
      </c>
      <c r="D198">
        <f t="shared" si="2"/>
        <v>0.42512265894049323</v>
      </c>
    </row>
    <row r="199" spans="1:4">
      <c r="A199" s="1">
        <v>39708</v>
      </c>
      <c r="B199">
        <v>414.49</v>
      </c>
      <c r="C199">
        <f t="shared" si="1"/>
        <v>-6.6362895183688181E-2</v>
      </c>
      <c r="D199">
        <f t="shared" si="2"/>
        <v>0.44301423657847089</v>
      </c>
    </row>
    <row r="200" spans="1:4">
      <c r="A200" s="1">
        <v>39709</v>
      </c>
      <c r="B200">
        <v>439.08</v>
      </c>
      <c r="C200">
        <f t="shared" si="1"/>
        <v>5.7632779987141607E-2</v>
      </c>
      <c r="D200">
        <f t="shared" si="2"/>
        <v>0.45742540281162852</v>
      </c>
    </row>
    <row r="201" spans="1:4">
      <c r="A201" s="1">
        <v>39710</v>
      </c>
      <c r="B201">
        <v>449.15</v>
      </c>
      <c r="C201">
        <f t="shared" si="1"/>
        <v>2.2675278856099854E-2</v>
      </c>
      <c r="D201">
        <f t="shared" si="2"/>
        <v>0.46038048188550929</v>
      </c>
    </row>
    <row r="202" spans="1:4">
      <c r="A202" s="1">
        <v>39713</v>
      </c>
      <c r="B202">
        <v>430.14</v>
      </c>
      <c r="C202">
        <f t="shared" si="1"/>
        <v>-4.3246170582379791E-2</v>
      </c>
      <c r="D202">
        <f t="shared" si="2"/>
        <v>0.4671972872614979</v>
      </c>
    </row>
    <row r="203" spans="1:4">
      <c r="A203" s="1">
        <v>39714</v>
      </c>
      <c r="B203">
        <v>429.27</v>
      </c>
      <c r="C203">
        <f t="shared" si="1"/>
        <v>-2.0246455060825698E-3</v>
      </c>
      <c r="D203">
        <f t="shared" si="2"/>
        <v>0.46663085056337472</v>
      </c>
    </row>
    <row r="204" spans="1:4">
      <c r="A204" s="1">
        <v>39715</v>
      </c>
      <c r="B204">
        <v>435.11</v>
      </c>
      <c r="C204">
        <f t="shared" si="1"/>
        <v>1.3512781098018758E-2</v>
      </c>
      <c r="D204">
        <f t="shared" si="2"/>
        <v>0.46785594119266599</v>
      </c>
    </row>
    <row r="205" spans="1:4">
      <c r="A205" s="1">
        <v>39716</v>
      </c>
      <c r="B205">
        <v>439.6</v>
      </c>
      <c r="C205">
        <f t="shared" si="1"/>
        <v>1.0266349844694267E-2</v>
      </c>
      <c r="D205">
        <f t="shared" si="2"/>
        <v>0.46863260324179107</v>
      </c>
    </row>
    <row r="206" spans="1:4">
      <c r="A206" s="1">
        <v>39717</v>
      </c>
      <c r="B206">
        <v>431.04</v>
      </c>
      <c r="C206">
        <f t="shared" si="1"/>
        <v>-1.9664329307467178E-2</v>
      </c>
      <c r="D206">
        <f t="shared" si="2"/>
        <v>0.46971419414346599</v>
      </c>
    </row>
    <row r="207" spans="1:4">
      <c r="A207" s="1">
        <v>39720</v>
      </c>
      <c r="B207">
        <v>381</v>
      </c>
      <c r="C207">
        <f t="shared" si="1"/>
        <v>-0.12340151809529826</v>
      </c>
      <c r="D207">
        <f t="shared" si="2"/>
        <v>0.51994741438637404</v>
      </c>
    </row>
    <row r="208" spans="1:4">
      <c r="A208" s="1">
        <v>39721</v>
      </c>
      <c r="B208">
        <v>400.52</v>
      </c>
      <c r="C208">
        <f t="shared" si="1"/>
        <v>4.9964327712900922E-2</v>
      </c>
      <c r="D208">
        <f t="shared" si="2"/>
        <v>0.5311923985783934</v>
      </c>
    </row>
    <row r="209" spans="1:4">
      <c r="A209" s="1">
        <v>39722</v>
      </c>
      <c r="B209">
        <v>411.72</v>
      </c>
      <c r="C209">
        <f t="shared" si="1"/>
        <v>2.7579803818756788E-2</v>
      </c>
      <c r="D209">
        <f t="shared" si="2"/>
        <v>0.53474573798877478</v>
      </c>
    </row>
    <row r="210" spans="1:4">
      <c r="A210" s="1">
        <v>39723</v>
      </c>
      <c r="B210">
        <v>390.49</v>
      </c>
      <c r="C210">
        <f t="shared" ref="C210:C273" si="3">LN(B210/B209)</f>
        <v>-5.294114590113571E-2</v>
      </c>
      <c r="D210">
        <f t="shared" si="2"/>
        <v>0.53988842019780381</v>
      </c>
    </row>
    <row r="211" spans="1:4">
      <c r="A211" s="1">
        <v>39724</v>
      </c>
      <c r="B211">
        <v>386.91</v>
      </c>
      <c r="C211">
        <f t="shared" si="3"/>
        <v>-9.2102529128133236E-3</v>
      </c>
      <c r="D211">
        <f t="shared" si="2"/>
        <v>0.53886791417112745</v>
      </c>
    </row>
    <row r="212" spans="1:4">
      <c r="A212" s="1">
        <v>39727</v>
      </c>
      <c r="B212">
        <v>371.21</v>
      </c>
      <c r="C212">
        <f t="shared" si="3"/>
        <v>-4.1424167640057692E-2</v>
      </c>
      <c r="D212">
        <f t="shared" si="2"/>
        <v>0.5405228533173998</v>
      </c>
    </row>
    <row r="213" spans="1:4">
      <c r="A213" s="1">
        <v>39728</v>
      </c>
      <c r="B213">
        <v>346.01</v>
      </c>
      <c r="C213">
        <f t="shared" si="3"/>
        <v>-7.0300263830170684E-2</v>
      </c>
      <c r="D213">
        <f t="shared" si="2"/>
        <v>0.55587123407390038</v>
      </c>
    </row>
    <row r="214" spans="1:4">
      <c r="A214" s="1">
        <v>39729</v>
      </c>
      <c r="B214">
        <v>338.11</v>
      </c>
      <c r="C214">
        <f t="shared" si="3"/>
        <v>-2.3096390049522551E-2</v>
      </c>
      <c r="D214">
        <f t="shared" si="2"/>
        <v>0.55636693784366054</v>
      </c>
    </row>
    <row r="215" spans="1:4">
      <c r="A215" s="1">
        <v>39730</v>
      </c>
      <c r="B215">
        <v>328.98</v>
      </c>
      <c r="C215">
        <f t="shared" si="3"/>
        <v>-2.7374327680646578E-2</v>
      </c>
      <c r="D215">
        <f t="shared" si="2"/>
        <v>0.55784482599628704</v>
      </c>
    </row>
    <row r="216" spans="1:4">
      <c r="A216" s="1">
        <v>39731</v>
      </c>
      <c r="B216">
        <v>332</v>
      </c>
      <c r="C216">
        <f t="shared" si="3"/>
        <v>9.1380102724763958E-3</v>
      </c>
      <c r="D216">
        <f t="shared" si="2"/>
        <v>0.5579000351440685</v>
      </c>
    </row>
    <row r="217" spans="1:4">
      <c r="A217" s="1">
        <v>39734</v>
      </c>
      <c r="B217">
        <v>381.02</v>
      </c>
      <c r="C217">
        <f t="shared" si="3"/>
        <v>0.13771689827080022</v>
      </c>
      <c r="D217">
        <f t="shared" si="2"/>
        <v>0.62582056081336246</v>
      </c>
    </row>
    <row r="218" spans="1:4">
      <c r="A218" s="1">
        <v>39735</v>
      </c>
      <c r="B218">
        <v>362.71</v>
      </c>
      <c r="C218">
        <f t="shared" si="3"/>
        <v>-4.9248250283192165E-2</v>
      </c>
      <c r="D218">
        <f t="shared" si="2"/>
        <v>0.62958107942516306</v>
      </c>
    </row>
    <row r="219" spans="1:4">
      <c r="A219" s="1">
        <v>39736</v>
      </c>
      <c r="B219">
        <v>339.17</v>
      </c>
      <c r="C219">
        <f t="shared" si="3"/>
        <v>-6.7102160293922769E-2</v>
      </c>
      <c r="D219">
        <f t="shared" si="2"/>
        <v>0.64153617548902719</v>
      </c>
    </row>
    <row r="220" spans="1:4">
      <c r="A220" s="1">
        <v>39737</v>
      </c>
      <c r="B220">
        <v>353.02</v>
      </c>
      <c r="C220">
        <f t="shared" si="3"/>
        <v>4.0023255941958998E-2</v>
      </c>
      <c r="D220">
        <f t="shared" si="2"/>
        <v>0.64805409627977739</v>
      </c>
    </row>
    <row r="221" spans="1:4">
      <c r="A221" s="1">
        <v>39738</v>
      </c>
      <c r="B221">
        <v>372.54</v>
      </c>
      <c r="C221">
        <f t="shared" si="3"/>
        <v>5.3819702052723697E-2</v>
      </c>
      <c r="D221">
        <f t="shared" si="2"/>
        <v>0.65834601240056956</v>
      </c>
    </row>
    <row r="222" spans="1:4">
      <c r="A222" s="1">
        <v>39741</v>
      </c>
      <c r="B222">
        <v>379.32</v>
      </c>
      <c r="C222">
        <f t="shared" si="3"/>
        <v>1.8035761410670169E-2</v>
      </c>
      <c r="D222">
        <f t="shared" si="2"/>
        <v>0.65884127819026073</v>
      </c>
    </row>
    <row r="223" spans="1:4">
      <c r="A223" s="1">
        <v>39742</v>
      </c>
      <c r="B223">
        <v>362.75</v>
      </c>
      <c r="C223">
        <f t="shared" si="3"/>
        <v>-4.4666284251229454E-2</v>
      </c>
      <c r="D223">
        <f t="shared" si="2"/>
        <v>0.65942453323009176</v>
      </c>
    </row>
    <row r="224" spans="1:4">
      <c r="A224" s="1">
        <v>39743</v>
      </c>
      <c r="B224">
        <v>355.67</v>
      </c>
      <c r="C224">
        <f t="shared" si="3"/>
        <v>-1.9710557103343362E-2</v>
      </c>
      <c r="D224">
        <f t="shared" si="2"/>
        <v>0.65990919615949439</v>
      </c>
    </row>
    <row r="225" spans="1:4">
      <c r="A225" s="1">
        <v>39744</v>
      </c>
      <c r="B225">
        <v>352.32</v>
      </c>
      <c r="C225">
        <f t="shared" si="3"/>
        <v>-9.4634811266387214E-3</v>
      </c>
      <c r="D225">
        <f t="shared" si="2"/>
        <v>0.65996172934169206</v>
      </c>
    </row>
    <row r="226" spans="1:4">
      <c r="A226" s="1">
        <v>39745</v>
      </c>
      <c r="B226">
        <v>339.29</v>
      </c>
      <c r="C226">
        <f t="shared" si="3"/>
        <v>-3.7684654621717092E-2</v>
      </c>
      <c r="D226">
        <f t="shared" si="2"/>
        <v>0.66302433034689923</v>
      </c>
    </row>
    <row r="227" spans="1:4">
      <c r="A227" s="1">
        <v>39748</v>
      </c>
      <c r="B227">
        <v>329.49</v>
      </c>
      <c r="C227">
        <f t="shared" si="3"/>
        <v>-2.9309194444233726E-2</v>
      </c>
      <c r="D227">
        <f t="shared" si="2"/>
        <v>0.66472701990008254</v>
      </c>
    </row>
    <row r="228" spans="1:4">
      <c r="A228" s="1">
        <v>39749</v>
      </c>
      <c r="B228">
        <v>368.75</v>
      </c>
      <c r="C228">
        <f t="shared" si="3"/>
        <v>0.11257290318566525</v>
      </c>
      <c r="D228">
        <f t="shared" si="2"/>
        <v>0.70504036237370005</v>
      </c>
    </row>
    <row r="229" spans="1:4">
      <c r="A229" s="1">
        <v>39750</v>
      </c>
      <c r="B229">
        <v>358</v>
      </c>
      <c r="C229">
        <f t="shared" si="3"/>
        <v>-2.9585921253329258E-2</v>
      </c>
      <c r="D229">
        <f t="shared" si="2"/>
        <v>0.70684993810678676</v>
      </c>
    </row>
    <row r="230" spans="1:4">
      <c r="A230" s="1">
        <v>39751</v>
      </c>
      <c r="B230">
        <v>359.69</v>
      </c>
      <c r="C230">
        <f t="shared" si="3"/>
        <v>4.7095629691923033E-3</v>
      </c>
      <c r="D230">
        <f t="shared" si="2"/>
        <v>0.70710071961058019</v>
      </c>
    </row>
    <row r="231" spans="1:4">
      <c r="A231" s="1">
        <v>39752</v>
      </c>
      <c r="B231">
        <v>359.36</v>
      </c>
      <c r="C231">
        <f t="shared" si="3"/>
        <v>-9.1787781981425283E-4</v>
      </c>
      <c r="D231">
        <f t="shared" si="2"/>
        <v>0.70591307770974177</v>
      </c>
    </row>
    <row r="232" spans="1:4">
      <c r="A232" s="1">
        <v>39755</v>
      </c>
      <c r="B232">
        <v>346.49</v>
      </c>
      <c r="C232">
        <f t="shared" si="3"/>
        <v>-3.6470713365439153E-2</v>
      </c>
      <c r="D232">
        <f t="shared" si="2"/>
        <v>0.70499921131670429</v>
      </c>
    </row>
    <row r="233" spans="1:4">
      <c r="A233" s="1">
        <v>39756</v>
      </c>
      <c r="B233">
        <v>366.94</v>
      </c>
      <c r="C233">
        <f t="shared" si="3"/>
        <v>5.7344388765934319E-2</v>
      </c>
      <c r="D233">
        <f t="shared" si="2"/>
        <v>0.71596689215158316</v>
      </c>
    </row>
    <row r="234" spans="1:4">
      <c r="A234" s="1">
        <v>39757</v>
      </c>
      <c r="B234">
        <v>342.24</v>
      </c>
      <c r="C234">
        <f t="shared" si="3"/>
        <v>-6.9686101616478091E-2</v>
      </c>
      <c r="D234">
        <f t="shared" si="2"/>
        <v>0.72806191251188268</v>
      </c>
    </row>
    <row r="235" spans="1:4">
      <c r="A235" s="1">
        <v>39758</v>
      </c>
      <c r="B235">
        <v>331.22</v>
      </c>
      <c r="C235">
        <f t="shared" si="3"/>
        <v>-3.272943817275055E-2</v>
      </c>
      <c r="D235">
        <f t="shared" ref="D235:D298" si="4">STDEV(C146:C235)*SQRT(365)</f>
        <v>0.72900998280597218</v>
      </c>
    </row>
    <row r="236" spans="1:4">
      <c r="A236" s="1">
        <v>39759</v>
      </c>
      <c r="B236">
        <v>331.14</v>
      </c>
      <c r="C236">
        <f t="shared" si="3"/>
        <v>-2.4156048188013379E-4</v>
      </c>
      <c r="D236">
        <f t="shared" si="4"/>
        <v>0.72884003179829882</v>
      </c>
    </row>
    <row r="237" spans="1:4">
      <c r="A237" s="1">
        <v>39762</v>
      </c>
      <c r="B237">
        <v>318.77999999999997</v>
      </c>
      <c r="C237">
        <f t="shared" si="3"/>
        <v>-3.8040036988558089E-2</v>
      </c>
      <c r="D237">
        <f t="shared" si="4"/>
        <v>0.73017391629111106</v>
      </c>
    </row>
    <row r="238" spans="1:4">
      <c r="A238" s="1">
        <v>39763</v>
      </c>
      <c r="B238">
        <v>311.45999999999998</v>
      </c>
      <c r="C238">
        <f t="shared" si="3"/>
        <v>-2.3230290623714206E-2</v>
      </c>
      <c r="D238">
        <f t="shared" si="4"/>
        <v>0.73001769173152964</v>
      </c>
    </row>
    <row r="239" spans="1:4">
      <c r="A239" s="1">
        <v>39764</v>
      </c>
      <c r="B239">
        <v>291</v>
      </c>
      <c r="C239">
        <f t="shared" si="3"/>
        <v>-6.7947651895700026E-2</v>
      </c>
      <c r="D239">
        <f t="shared" si="4"/>
        <v>0.73860995533008</v>
      </c>
    </row>
    <row r="240" spans="1:4">
      <c r="A240" s="1">
        <v>39765</v>
      </c>
      <c r="B240">
        <v>312.08</v>
      </c>
      <c r="C240">
        <f t="shared" si="3"/>
        <v>6.9936298026908442E-2</v>
      </c>
      <c r="D240">
        <f t="shared" si="4"/>
        <v>0.75392644612037663</v>
      </c>
    </row>
    <row r="241" spans="1:4">
      <c r="A241" s="1">
        <v>39766</v>
      </c>
      <c r="B241">
        <v>310.02</v>
      </c>
      <c r="C241">
        <f t="shared" si="3"/>
        <v>-6.6227536712528739E-3</v>
      </c>
      <c r="D241">
        <f t="shared" si="4"/>
        <v>0.7538758284295175</v>
      </c>
    </row>
    <row r="242" spans="1:4">
      <c r="A242" s="1">
        <v>39769</v>
      </c>
      <c r="B242">
        <v>300.12</v>
      </c>
      <c r="C242">
        <f t="shared" si="3"/>
        <v>-3.2454416849620152E-2</v>
      </c>
      <c r="D242">
        <f t="shared" si="4"/>
        <v>0.7556276831887655</v>
      </c>
    </row>
    <row r="243" spans="1:4">
      <c r="A243" s="1">
        <v>39770</v>
      </c>
      <c r="B243">
        <v>297.42</v>
      </c>
      <c r="C243">
        <f t="shared" si="3"/>
        <v>-9.0371134169903913E-3</v>
      </c>
      <c r="D243">
        <f t="shared" si="4"/>
        <v>0.75488491794081103</v>
      </c>
    </row>
    <row r="244" spans="1:4">
      <c r="A244" s="1">
        <v>39771</v>
      </c>
      <c r="B244">
        <v>280.18</v>
      </c>
      <c r="C244">
        <f t="shared" si="3"/>
        <v>-5.9713027492569647E-2</v>
      </c>
      <c r="D244">
        <f t="shared" si="4"/>
        <v>0.76248755420450431</v>
      </c>
    </row>
    <row r="245" spans="1:4">
      <c r="A245" s="1">
        <v>39772</v>
      </c>
      <c r="B245">
        <v>259.56</v>
      </c>
      <c r="C245">
        <f t="shared" si="3"/>
        <v>-7.644436401500021E-2</v>
      </c>
      <c r="D245">
        <f t="shared" si="4"/>
        <v>0.76993338926026011</v>
      </c>
    </row>
    <row r="246" spans="1:4">
      <c r="A246" s="1">
        <v>39773</v>
      </c>
      <c r="B246">
        <v>262.43</v>
      </c>
      <c r="C246">
        <f t="shared" si="3"/>
        <v>1.0996490050166332E-2</v>
      </c>
      <c r="D246">
        <f t="shared" si="4"/>
        <v>0.77084942033151538</v>
      </c>
    </row>
    <row r="247" spans="1:4">
      <c r="A247" s="1">
        <v>39776</v>
      </c>
      <c r="B247">
        <v>257.44</v>
      </c>
      <c r="C247">
        <f t="shared" si="3"/>
        <v>-1.9197696559060933E-2</v>
      </c>
      <c r="D247">
        <f t="shared" si="4"/>
        <v>0.74662931835964275</v>
      </c>
    </row>
    <row r="248" spans="1:4">
      <c r="A248" s="1">
        <v>39777</v>
      </c>
      <c r="B248">
        <v>282.05</v>
      </c>
      <c r="C248">
        <f t="shared" si="3"/>
        <v>9.1297676941912015E-2</v>
      </c>
      <c r="D248">
        <f t="shared" si="4"/>
        <v>0.77127768251706574</v>
      </c>
    </row>
    <row r="249" spans="1:4">
      <c r="A249" s="1">
        <v>39778</v>
      </c>
      <c r="B249">
        <v>292.08999999999997</v>
      </c>
      <c r="C249">
        <f t="shared" si="3"/>
        <v>3.4977613770605702E-2</v>
      </c>
      <c r="D249">
        <f t="shared" si="4"/>
        <v>0.7742175282169903</v>
      </c>
    </row>
    <row r="250" spans="1:4">
      <c r="A250" s="1">
        <v>39780</v>
      </c>
      <c r="B250">
        <v>292.95999999999998</v>
      </c>
      <c r="C250">
        <f t="shared" si="3"/>
        <v>2.9741069696095049E-3</v>
      </c>
      <c r="D250">
        <f t="shared" si="4"/>
        <v>0.77192119532111581</v>
      </c>
    </row>
    <row r="251" spans="1:4">
      <c r="A251" s="1">
        <v>39783</v>
      </c>
      <c r="B251">
        <v>265.99</v>
      </c>
      <c r="C251">
        <f t="shared" si="3"/>
        <v>-9.6577366836135353E-2</v>
      </c>
      <c r="D251">
        <f t="shared" si="4"/>
        <v>0.79211466894326077</v>
      </c>
    </row>
    <row r="252" spans="1:4">
      <c r="A252" s="1">
        <v>39784</v>
      </c>
      <c r="B252">
        <v>275.11</v>
      </c>
      <c r="C252">
        <f t="shared" si="3"/>
        <v>3.371230359783306E-2</v>
      </c>
      <c r="D252">
        <f t="shared" si="4"/>
        <v>0.79209248001751376</v>
      </c>
    </row>
    <row r="253" spans="1:4">
      <c r="A253" s="1">
        <v>39785</v>
      </c>
      <c r="B253">
        <v>279.43</v>
      </c>
      <c r="C253">
        <f t="shared" si="3"/>
        <v>1.5580796312920045E-2</v>
      </c>
      <c r="D253">
        <f t="shared" si="4"/>
        <v>0.79177079913225223</v>
      </c>
    </row>
    <row r="254" spans="1:4">
      <c r="A254" s="1">
        <v>39786</v>
      </c>
      <c r="B254">
        <v>274.33999999999997</v>
      </c>
      <c r="C254">
        <f t="shared" si="3"/>
        <v>-1.8383600950557476E-2</v>
      </c>
      <c r="D254">
        <f t="shared" si="4"/>
        <v>0.79126513845752178</v>
      </c>
    </row>
    <row r="255" spans="1:4">
      <c r="A255" s="1">
        <v>39787</v>
      </c>
      <c r="B255">
        <v>283.99</v>
      </c>
      <c r="C255">
        <f t="shared" si="3"/>
        <v>3.4570813223408443E-2</v>
      </c>
      <c r="D255">
        <f t="shared" si="4"/>
        <v>0.79546745949765851</v>
      </c>
    </row>
    <row r="256" spans="1:4">
      <c r="A256" s="1">
        <v>39790</v>
      </c>
      <c r="B256">
        <v>302.11</v>
      </c>
      <c r="C256">
        <f t="shared" si="3"/>
        <v>6.1852163193090066E-2</v>
      </c>
      <c r="D256">
        <f t="shared" si="4"/>
        <v>0.80661065439063628</v>
      </c>
    </row>
    <row r="257" spans="1:4">
      <c r="A257" s="1">
        <v>39791</v>
      </c>
      <c r="B257">
        <v>305.97000000000003</v>
      </c>
      <c r="C257">
        <f t="shared" si="3"/>
        <v>1.2695868463777312E-2</v>
      </c>
      <c r="D257">
        <f t="shared" si="4"/>
        <v>0.80724496697051507</v>
      </c>
    </row>
    <row r="258" spans="1:4">
      <c r="A258" s="1">
        <v>39792</v>
      </c>
      <c r="B258">
        <v>308.82</v>
      </c>
      <c r="C258">
        <f t="shared" si="3"/>
        <v>9.2715249621815893E-3</v>
      </c>
      <c r="D258">
        <f t="shared" si="4"/>
        <v>0.80764787174593466</v>
      </c>
    </row>
    <row r="259" spans="1:4">
      <c r="A259" s="1">
        <v>39793</v>
      </c>
      <c r="B259">
        <v>300.22000000000003</v>
      </c>
      <c r="C259">
        <f t="shared" si="3"/>
        <v>-2.8243043660688041E-2</v>
      </c>
      <c r="D259">
        <f t="shared" si="4"/>
        <v>0.80484638072893022</v>
      </c>
    </row>
    <row r="260" spans="1:4">
      <c r="A260" s="1">
        <v>39794</v>
      </c>
      <c r="B260">
        <v>315.76</v>
      </c>
      <c r="C260">
        <f t="shared" si="3"/>
        <v>5.0466892122561592E-2</v>
      </c>
      <c r="D260">
        <f t="shared" si="4"/>
        <v>0.81178995535555598</v>
      </c>
    </row>
    <row r="261" spans="1:4">
      <c r="A261" s="1">
        <v>39797</v>
      </c>
      <c r="B261">
        <v>310.67</v>
      </c>
      <c r="C261">
        <f t="shared" si="3"/>
        <v>-1.625117578093806E-2</v>
      </c>
      <c r="D261">
        <f t="shared" si="4"/>
        <v>0.81186055519762812</v>
      </c>
    </row>
    <row r="262" spans="1:4">
      <c r="A262" s="1">
        <v>39798</v>
      </c>
      <c r="B262">
        <v>325.27999999999997</v>
      </c>
      <c r="C262">
        <f t="shared" si="3"/>
        <v>4.5955094306382789E-2</v>
      </c>
      <c r="D262">
        <f t="shared" si="4"/>
        <v>0.81481963250910017</v>
      </c>
    </row>
    <row r="263" spans="1:4">
      <c r="A263" s="1">
        <v>39799</v>
      </c>
      <c r="B263">
        <v>315.24</v>
      </c>
      <c r="C263">
        <f t="shared" si="3"/>
        <v>-3.1352096394587539E-2</v>
      </c>
      <c r="D263">
        <f t="shared" si="4"/>
        <v>0.81588460866526036</v>
      </c>
    </row>
    <row r="264" spans="1:4">
      <c r="A264" s="1">
        <v>39800</v>
      </c>
      <c r="B264">
        <v>310.27999999999997</v>
      </c>
      <c r="C264">
        <f t="shared" si="3"/>
        <v>-1.5859137862778091E-2</v>
      </c>
      <c r="D264">
        <f t="shared" si="4"/>
        <v>0.8159736766066723</v>
      </c>
    </row>
    <row r="265" spans="1:4">
      <c r="A265" s="1">
        <v>39801</v>
      </c>
      <c r="B265">
        <v>310.17</v>
      </c>
      <c r="C265">
        <f t="shared" si="3"/>
        <v>-3.5458135595922322E-4</v>
      </c>
      <c r="D265">
        <f t="shared" si="4"/>
        <v>0.81603586409903239</v>
      </c>
    </row>
    <row r="266" spans="1:4">
      <c r="A266" s="1">
        <v>39804</v>
      </c>
      <c r="B266">
        <v>297.11</v>
      </c>
      <c r="C266">
        <f t="shared" si="3"/>
        <v>-4.3018093663816655E-2</v>
      </c>
      <c r="D266">
        <f t="shared" si="4"/>
        <v>0.81886692186318155</v>
      </c>
    </row>
    <row r="267" spans="1:4">
      <c r="A267" s="1">
        <v>39805</v>
      </c>
      <c r="B267">
        <v>298.02</v>
      </c>
      <c r="C267">
        <f t="shared" si="3"/>
        <v>3.0581577444193909E-3</v>
      </c>
      <c r="D267">
        <f t="shared" si="4"/>
        <v>0.81849740835695228</v>
      </c>
    </row>
    <row r="268" spans="1:4">
      <c r="A268" s="1">
        <v>39806</v>
      </c>
      <c r="B268">
        <v>302.95</v>
      </c>
      <c r="C268">
        <f t="shared" si="3"/>
        <v>1.6407177043683979E-2</v>
      </c>
      <c r="D268">
        <f t="shared" si="4"/>
        <v>0.81893788938764356</v>
      </c>
    </row>
    <row r="269" spans="1:4">
      <c r="A269" s="1">
        <v>39808</v>
      </c>
      <c r="B269">
        <v>300.36</v>
      </c>
      <c r="C269">
        <f t="shared" si="3"/>
        <v>-8.5860201593147816E-3</v>
      </c>
      <c r="D269">
        <f t="shared" si="4"/>
        <v>0.81869685754296417</v>
      </c>
    </row>
    <row r="270" spans="1:4">
      <c r="A270" s="1">
        <v>39811</v>
      </c>
      <c r="B270">
        <v>297.42</v>
      </c>
      <c r="C270">
        <f t="shared" si="3"/>
        <v>-9.8364739711456154E-3</v>
      </c>
      <c r="D270">
        <f t="shared" si="4"/>
        <v>0.81865996176505962</v>
      </c>
    </row>
    <row r="271" spans="1:4">
      <c r="A271" s="1">
        <v>39812</v>
      </c>
      <c r="B271">
        <v>303.11</v>
      </c>
      <c r="C271">
        <f t="shared" si="3"/>
        <v>1.8950494670727652E-2</v>
      </c>
      <c r="D271">
        <f t="shared" si="4"/>
        <v>0.81995673619310039</v>
      </c>
    </row>
    <row r="272" spans="1:4">
      <c r="A272" s="1">
        <v>39813</v>
      </c>
      <c r="B272">
        <v>307.64999999999998</v>
      </c>
      <c r="C272">
        <f t="shared" si="3"/>
        <v>1.4866997255234103E-2</v>
      </c>
      <c r="D272">
        <f t="shared" si="4"/>
        <v>0.82050783038631681</v>
      </c>
    </row>
    <row r="273" spans="1:4">
      <c r="A273" s="1">
        <v>39815</v>
      </c>
      <c r="B273">
        <v>321.32</v>
      </c>
      <c r="C273">
        <f t="shared" si="3"/>
        <v>4.3474738119112462E-2</v>
      </c>
      <c r="D273">
        <f t="shared" si="4"/>
        <v>0.82604013708183943</v>
      </c>
    </row>
    <row r="274" spans="1:4">
      <c r="A274" s="1">
        <v>39818</v>
      </c>
      <c r="B274">
        <v>328.05</v>
      </c>
      <c r="C274">
        <f t="shared" ref="C274:C331" si="5">LN(B274/B273)</f>
        <v>2.0728524485274857E-2</v>
      </c>
      <c r="D274">
        <f t="shared" si="4"/>
        <v>0.82709661898484643</v>
      </c>
    </row>
    <row r="275" spans="1:4">
      <c r="A275" s="1">
        <v>39819</v>
      </c>
      <c r="B275">
        <v>334.06</v>
      </c>
      <c r="C275">
        <f t="shared" si="5"/>
        <v>1.8154581770914929E-2</v>
      </c>
      <c r="D275">
        <f t="shared" si="4"/>
        <v>0.82814957416653656</v>
      </c>
    </row>
    <row r="276" spans="1:4">
      <c r="A276" s="1">
        <v>39820</v>
      </c>
      <c r="B276">
        <v>322.01</v>
      </c>
      <c r="C276">
        <f t="shared" si="5"/>
        <v>-3.6738016598996677E-2</v>
      </c>
      <c r="D276">
        <f t="shared" si="4"/>
        <v>0.83023496423819387</v>
      </c>
    </row>
    <row r="277" spans="1:4">
      <c r="A277" s="1">
        <v>39821</v>
      </c>
      <c r="B277">
        <v>325.19</v>
      </c>
      <c r="C277">
        <f t="shared" si="5"/>
        <v>9.8270259305471737E-3</v>
      </c>
      <c r="D277">
        <f t="shared" si="4"/>
        <v>0.82988959611738267</v>
      </c>
    </row>
    <row r="278" spans="1:4">
      <c r="A278" s="1">
        <v>39822</v>
      </c>
      <c r="B278">
        <v>315.07</v>
      </c>
      <c r="C278">
        <f t="shared" si="5"/>
        <v>-3.1614790533197441E-2</v>
      </c>
      <c r="D278">
        <f t="shared" si="4"/>
        <v>0.83158174706320764</v>
      </c>
    </row>
    <row r="279" spans="1:4">
      <c r="A279" s="1">
        <v>39825</v>
      </c>
      <c r="B279">
        <v>312.69</v>
      </c>
      <c r="C279">
        <f t="shared" si="5"/>
        <v>-7.5825519408140567E-3</v>
      </c>
      <c r="D279">
        <f t="shared" si="4"/>
        <v>0.83159119923236224</v>
      </c>
    </row>
    <row r="280" spans="1:4">
      <c r="A280" s="1">
        <v>39826</v>
      </c>
      <c r="B280">
        <v>314.32</v>
      </c>
      <c r="C280">
        <f t="shared" si="5"/>
        <v>5.1992908308636995E-3</v>
      </c>
      <c r="D280">
        <f t="shared" si="4"/>
        <v>0.8300431079325814</v>
      </c>
    </row>
    <row r="281" spans="1:4">
      <c r="A281" s="1">
        <v>39827</v>
      </c>
      <c r="B281">
        <v>300.97000000000003</v>
      </c>
      <c r="C281">
        <f t="shared" si="5"/>
        <v>-4.340098324257749E-2</v>
      </c>
      <c r="D281">
        <f t="shared" si="4"/>
        <v>0.83362683470263221</v>
      </c>
    </row>
    <row r="282" spans="1:4">
      <c r="A282" s="1">
        <v>39828</v>
      </c>
      <c r="B282">
        <v>298.99</v>
      </c>
      <c r="C282">
        <f t="shared" si="5"/>
        <v>-6.6004639922841437E-3</v>
      </c>
      <c r="D282">
        <f t="shared" si="4"/>
        <v>0.82691289002729707</v>
      </c>
    </row>
    <row r="283" spans="1:4">
      <c r="A283" s="1">
        <v>39829</v>
      </c>
      <c r="B283">
        <v>299.67</v>
      </c>
      <c r="C283">
        <f t="shared" si="5"/>
        <v>2.2717411968255913E-3</v>
      </c>
      <c r="D283">
        <f t="shared" si="4"/>
        <v>0.82700154850244445</v>
      </c>
    </row>
    <row r="284" spans="1:4">
      <c r="A284" s="1">
        <v>39833</v>
      </c>
      <c r="B284">
        <v>282.75</v>
      </c>
      <c r="C284">
        <f t="shared" si="5"/>
        <v>-5.8118754215938248E-2</v>
      </c>
      <c r="D284">
        <f t="shared" si="4"/>
        <v>0.83412322901691804</v>
      </c>
    </row>
    <row r="285" spans="1:4">
      <c r="A285" s="1">
        <v>39834</v>
      </c>
      <c r="B285">
        <v>303.08</v>
      </c>
      <c r="C285">
        <f t="shared" si="5"/>
        <v>6.9433682066942712E-2</v>
      </c>
      <c r="D285">
        <f t="shared" si="4"/>
        <v>0.84116386968103585</v>
      </c>
    </row>
    <row r="286" spans="1:4">
      <c r="A286" s="1">
        <v>39835</v>
      </c>
      <c r="B286">
        <v>306.5</v>
      </c>
      <c r="C286">
        <f t="shared" si="5"/>
        <v>1.1220958313093594E-2</v>
      </c>
      <c r="D286">
        <f t="shared" si="4"/>
        <v>0.84131797099600036</v>
      </c>
    </row>
    <row r="287" spans="1:4">
      <c r="A287" s="1">
        <v>39836</v>
      </c>
      <c r="B287">
        <v>324.7</v>
      </c>
      <c r="C287">
        <f t="shared" si="5"/>
        <v>5.7683923732534184E-2</v>
      </c>
      <c r="D287">
        <f t="shared" si="4"/>
        <v>0.85035589826350477</v>
      </c>
    </row>
    <row r="288" spans="1:4">
      <c r="A288" s="1">
        <v>39839</v>
      </c>
      <c r="B288">
        <v>323.87</v>
      </c>
      <c r="C288">
        <f t="shared" si="5"/>
        <v>-2.5594784004992393E-3</v>
      </c>
      <c r="D288">
        <f t="shared" si="4"/>
        <v>0.84896274153521867</v>
      </c>
    </row>
    <row r="289" spans="1:4">
      <c r="A289" s="1">
        <v>39840</v>
      </c>
      <c r="B289">
        <v>331.48</v>
      </c>
      <c r="C289">
        <f t="shared" si="5"/>
        <v>2.3225275272540834E-2</v>
      </c>
      <c r="D289">
        <f t="shared" si="4"/>
        <v>0.84087980293456521</v>
      </c>
    </row>
    <row r="290" spans="1:4">
      <c r="A290" s="1">
        <v>39841</v>
      </c>
      <c r="B290">
        <v>348.67</v>
      </c>
      <c r="C290">
        <f t="shared" si="5"/>
        <v>5.0558440159663522E-2</v>
      </c>
      <c r="D290">
        <f t="shared" si="4"/>
        <v>0.83892404537448517</v>
      </c>
    </row>
    <row r="291" spans="1:4">
      <c r="A291" s="1">
        <v>39842</v>
      </c>
      <c r="B291">
        <v>343.32</v>
      </c>
      <c r="C291">
        <f t="shared" si="5"/>
        <v>-1.5462959290486135E-2</v>
      </c>
      <c r="D291">
        <f t="shared" si="4"/>
        <v>0.83773375203777034</v>
      </c>
    </row>
    <row r="292" spans="1:4">
      <c r="A292" s="1">
        <v>39843</v>
      </c>
      <c r="B292">
        <v>338.53</v>
      </c>
      <c r="C292">
        <f t="shared" si="5"/>
        <v>-1.4050242132300668E-2</v>
      </c>
      <c r="D292">
        <f t="shared" si="4"/>
        <v>0.83403446505250978</v>
      </c>
    </row>
    <row r="293" spans="1:4">
      <c r="A293" s="1">
        <v>39846</v>
      </c>
      <c r="B293">
        <v>340.57</v>
      </c>
      <c r="C293">
        <f t="shared" si="5"/>
        <v>6.007969772538607E-3</v>
      </c>
      <c r="D293">
        <f t="shared" si="4"/>
        <v>0.83421645724517712</v>
      </c>
    </row>
    <row r="294" spans="1:4">
      <c r="A294" s="1">
        <v>39847</v>
      </c>
      <c r="B294">
        <v>340.45</v>
      </c>
      <c r="C294">
        <f t="shared" si="5"/>
        <v>-3.5241256128149651E-4</v>
      </c>
      <c r="D294">
        <f t="shared" si="4"/>
        <v>0.83358713811672358</v>
      </c>
    </row>
    <row r="295" spans="1:4">
      <c r="A295" s="1">
        <v>39848</v>
      </c>
      <c r="B295">
        <v>343</v>
      </c>
      <c r="C295">
        <f t="shared" si="5"/>
        <v>7.462175236964276E-3</v>
      </c>
      <c r="D295">
        <f t="shared" si="4"/>
        <v>0.83342700861964369</v>
      </c>
    </row>
    <row r="296" spans="1:4">
      <c r="A296" s="1">
        <v>39849</v>
      </c>
      <c r="B296">
        <v>353.72</v>
      </c>
      <c r="C296">
        <f t="shared" si="5"/>
        <v>3.0775192541594627E-2</v>
      </c>
      <c r="D296">
        <f t="shared" si="4"/>
        <v>0.83541825856664298</v>
      </c>
    </row>
    <row r="297" spans="1:4">
      <c r="A297" s="1">
        <v>39850</v>
      </c>
      <c r="B297">
        <v>371.28</v>
      </c>
      <c r="C297">
        <f t="shared" si="5"/>
        <v>4.8450855225385829E-2</v>
      </c>
      <c r="D297">
        <f t="shared" si="4"/>
        <v>0.80426977683841017</v>
      </c>
    </row>
    <row r="298" spans="1:4">
      <c r="A298" s="1">
        <v>39853</v>
      </c>
      <c r="B298">
        <v>378.77</v>
      </c>
      <c r="C298">
        <f t="shared" si="5"/>
        <v>1.9972665777036762E-2</v>
      </c>
      <c r="D298">
        <f t="shared" si="4"/>
        <v>0.79883417081853914</v>
      </c>
    </row>
    <row r="299" spans="1:4">
      <c r="A299" s="1">
        <v>39854</v>
      </c>
      <c r="B299">
        <v>358.51</v>
      </c>
      <c r="C299">
        <f t="shared" si="5"/>
        <v>-5.4972607056523203E-2</v>
      </c>
      <c r="D299">
        <f t="shared" ref="D299:D331" si="6">STDEV(C210:C299)*SQRT(365)</f>
        <v>0.8041638280075446</v>
      </c>
    </row>
    <row r="300" spans="1:4">
      <c r="A300" s="1">
        <v>39855</v>
      </c>
      <c r="B300">
        <v>358.04</v>
      </c>
      <c r="C300">
        <f t="shared" si="5"/>
        <v>-1.3118416506956948E-3</v>
      </c>
      <c r="D300">
        <f t="shared" si="6"/>
        <v>0.79732159146950432</v>
      </c>
    </row>
    <row r="301" spans="1:4">
      <c r="A301" s="1">
        <v>39856</v>
      </c>
      <c r="B301">
        <v>363.05</v>
      </c>
      <c r="C301">
        <f t="shared" si="5"/>
        <v>1.3895853823517441E-2</v>
      </c>
      <c r="D301">
        <f t="shared" si="6"/>
        <v>0.7976992530304774</v>
      </c>
    </row>
    <row r="302" spans="1:4">
      <c r="A302" s="1">
        <v>39857</v>
      </c>
      <c r="B302">
        <v>357.68</v>
      </c>
      <c r="C302">
        <f t="shared" si="5"/>
        <v>-1.4901833900530553E-2</v>
      </c>
      <c r="D302">
        <f t="shared" si="6"/>
        <v>0.79392647182994214</v>
      </c>
    </row>
    <row r="303" spans="1:4">
      <c r="A303" s="1">
        <v>39861</v>
      </c>
      <c r="B303">
        <v>342.66</v>
      </c>
      <c r="C303">
        <f t="shared" si="5"/>
        <v>-4.2900030020898539E-2</v>
      </c>
      <c r="D303">
        <f t="shared" si="6"/>
        <v>0.78591172152214739</v>
      </c>
    </row>
    <row r="304" spans="1:4">
      <c r="A304" s="1">
        <v>39862</v>
      </c>
      <c r="B304">
        <v>353.11</v>
      </c>
      <c r="C304">
        <f t="shared" si="5"/>
        <v>3.0040921217562008E-2</v>
      </c>
      <c r="D304">
        <f t="shared" si="6"/>
        <v>0.7868221240602401</v>
      </c>
    </row>
    <row r="305" spans="1:4">
      <c r="A305" s="1">
        <v>39863</v>
      </c>
      <c r="B305">
        <v>342.64</v>
      </c>
      <c r="C305">
        <f t="shared" si="5"/>
        <v>-3.0099289815273201E-2</v>
      </c>
      <c r="D305">
        <f t="shared" si="6"/>
        <v>0.78723680536224305</v>
      </c>
    </row>
    <row r="306" spans="1:4">
      <c r="A306" s="1">
        <v>39864</v>
      </c>
      <c r="B306">
        <v>346.45</v>
      </c>
      <c r="C306">
        <f t="shared" si="5"/>
        <v>1.1058174766274733E-2</v>
      </c>
      <c r="D306">
        <f t="shared" si="6"/>
        <v>0.7873331834934939</v>
      </c>
    </row>
    <row r="307" spans="1:4">
      <c r="A307" s="1">
        <v>39867</v>
      </c>
      <c r="B307">
        <v>330.06</v>
      </c>
      <c r="C307">
        <f t="shared" si="5"/>
        <v>-4.8464051957968553E-2</v>
      </c>
      <c r="D307">
        <f t="shared" si="6"/>
        <v>0.74221814959521637</v>
      </c>
    </row>
    <row r="308" spans="1:4">
      <c r="A308" s="1">
        <v>39868</v>
      </c>
      <c r="B308">
        <v>345.45</v>
      </c>
      <c r="C308">
        <f t="shared" si="5"/>
        <v>4.5573458819382205E-2</v>
      </c>
      <c r="D308">
        <f t="shared" si="6"/>
        <v>0.74181519635312643</v>
      </c>
    </row>
    <row r="309" spans="1:4">
      <c r="A309" s="1">
        <v>39869</v>
      </c>
      <c r="B309">
        <v>341.64</v>
      </c>
      <c r="C309">
        <f t="shared" si="5"/>
        <v>-1.1090363856857398E-2</v>
      </c>
      <c r="D309">
        <f t="shared" si="6"/>
        <v>0.72968075252048881</v>
      </c>
    </row>
    <row r="310" spans="1:4">
      <c r="A310" s="1">
        <v>39870</v>
      </c>
      <c r="B310">
        <v>337.18</v>
      </c>
      <c r="C310">
        <f t="shared" si="5"/>
        <v>-1.3140638690291362E-2</v>
      </c>
      <c r="D310">
        <f t="shared" si="6"/>
        <v>0.72558879618603145</v>
      </c>
    </row>
    <row r="311" spans="1:4">
      <c r="A311" s="1">
        <v>39871</v>
      </c>
      <c r="B311">
        <v>337.99</v>
      </c>
      <c r="C311">
        <f t="shared" si="5"/>
        <v>2.3993968588786161E-3</v>
      </c>
      <c r="D311">
        <f t="shared" si="6"/>
        <v>0.71713871779711247</v>
      </c>
    </row>
    <row r="312" spans="1:4">
      <c r="A312" s="1">
        <v>39874</v>
      </c>
      <c r="B312">
        <v>327.16000000000003</v>
      </c>
      <c r="C312">
        <f t="shared" si="5"/>
        <v>-3.2566961379760472E-2</v>
      </c>
      <c r="D312">
        <f t="shared" si="6"/>
        <v>0.7188449327028924</v>
      </c>
    </row>
    <row r="313" spans="1:4">
      <c r="A313" s="1">
        <v>39875</v>
      </c>
      <c r="B313">
        <v>325.48</v>
      </c>
      <c r="C313">
        <f t="shared" si="5"/>
        <v>-5.1483320383169098E-3</v>
      </c>
      <c r="D313">
        <f t="shared" si="6"/>
        <v>0.71353086415008149</v>
      </c>
    </row>
    <row r="314" spans="1:4">
      <c r="A314" s="1">
        <v>39876</v>
      </c>
      <c r="B314">
        <v>318.92</v>
      </c>
      <c r="C314">
        <f t="shared" si="5"/>
        <v>-2.0360728194161831E-2</v>
      </c>
      <c r="D314">
        <f t="shared" si="6"/>
        <v>0.71360121796996734</v>
      </c>
    </row>
    <row r="315" spans="1:4">
      <c r="A315" s="1">
        <v>39877</v>
      </c>
      <c r="B315">
        <v>305.64</v>
      </c>
      <c r="C315">
        <f t="shared" si="5"/>
        <v>-4.2532348854928868E-2</v>
      </c>
      <c r="D315">
        <f t="shared" si="6"/>
        <v>0.71826166953696546</v>
      </c>
    </row>
    <row r="316" spans="1:4">
      <c r="A316" s="1">
        <v>39878</v>
      </c>
      <c r="B316">
        <v>308.57</v>
      </c>
      <c r="C316">
        <f t="shared" si="5"/>
        <v>9.5407832031851256E-3</v>
      </c>
      <c r="D316">
        <f t="shared" si="6"/>
        <v>0.71481402822156082</v>
      </c>
    </row>
    <row r="317" spans="1:4">
      <c r="A317" s="1">
        <v>39881</v>
      </c>
      <c r="B317">
        <v>290.89</v>
      </c>
      <c r="C317">
        <f t="shared" si="5"/>
        <v>-5.9003533146518211E-2</v>
      </c>
      <c r="D317">
        <f t="shared" si="6"/>
        <v>0.72209197080392107</v>
      </c>
    </row>
    <row r="318" spans="1:4">
      <c r="A318" s="1">
        <v>39882</v>
      </c>
      <c r="B318">
        <v>308.17</v>
      </c>
      <c r="C318">
        <f t="shared" si="5"/>
        <v>5.7706389922190293E-2</v>
      </c>
      <c r="D318">
        <f t="shared" si="6"/>
        <v>0.69450796296807193</v>
      </c>
    </row>
    <row r="319" spans="1:4">
      <c r="A319" s="1">
        <v>39883</v>
      </c>
      <c r="B319">
        <v>317.91000000000003</v>
      </c>
      <c r="C319">
        <f t="shared" si="5"/>
        <v>3.1116745096631447E-2</v>
      </c>
      <c r="D319">
        <f t="shared" si="6"/>
        <v>0.69537568829201846</v>
      </c>
    </row>
    <row r="320" spans="1:4">
      <c r="A320" s="1">
        <v>39884</v>
      </c>
      <c r="B320">
        <v>323.52999999999997</v>
      </c>
      <c r="C320">
        <f t="shared" si="5"/>
        <v>1.7523521489656916E-2</v>
      </c>
      <c r="D320">
        <f t="shared" si="6"/>
        <v>0.69630951847079259</v>
      </c>
    </row>
    <row r="321" spans="1:4">
      <c r="A321" s="1">
        <v>39885</v>
      </c>
      <c r="B321">
        <v>324.42</v>
      </c>
      <c r="C321">
        <f t="shared" si="5"/>
        <v>2.7471272774571751E-3</v>
      </c>
      <c r="D321">
        <f t="shared" si="6"/>
        <v>0.69635423259900486</v>
      </c>
    </row>
    <row r="322" spans="1:4">
      <c r="A322" s="1">
        <v>39888</v>
      </c>
      <c r="B322">
        <v>319.69</v>
      </c>
      <c r="C322">
        <f t="shared" si="5"/>
        <v>-1.4687196369747637E-2</v>
      </c>
      <c r="D322">
        <f t="shared" si="6"/>
        <v>0.69319576567633812</v>
      </c>
    </row>
    <row r="323" spans="1:4">
      <c r="A323" s="1">
        <v>39889</v>
      </c>
      <c r="B323">
        <v>335.34</v>
      </c>
      <c r="C323">
        <f t="shared" si="5"/>
        <v>4.7793166257440824E-2</v>
      </c>
      <c r="D323">
        <f t="shared" si="6"/>
        <v>0.69016506888442208</v>
      </c>
    </row>
    <row r="324" spans="1:4">
      <c r="A324" s="1">
        <v>39890</v>
      </c>
      <c r="B324">
        <v>333.1</v>
      </c>
      <c r="C324">
        <f t="shared" si="5"/>
        <v>-6.7021973100276676E-3</v>
      </c>
      <c r="D324">
        <f t="shared" si="6"/>
        <v>0.67596783119452797</v>
      </c>
    </row>
    <row r="325" spans="1:4">
      <c r="A325" s="1">
        <v>39891</v>
      </c>
      <c r="B325">
        <v>329.94</v>
      </c>
      <c r="C325">
        <f t="shared" si="5"/>
        <v>-9.5319254518556606E-3</v>
      </c>
      <c r="D325">
        <f t="shared" si="6"/>
        <v>0.67301162287106464</v>
      </c>
    </row>
    <row r="326" spans="1:4">
      <c r="A326" s="1">
        <v>39892</v>
      </c>
      <c r="B326">
        <v>330.16</v>
      </c>
      <c r="C326">
        <f t="shared" si="5"/>
        <v>6.6656569654821867E-4</v>
      </c>
      <c r="D326">
        <f t="shared" si="6"/>
        <v>0.67301300898300842</v>
      </c>
    </row>
    <row r="327" spans="1:4">
      <c r="A327" s="1">
        <v>39895</v>
      </c>
      <c r="B327">
        <v>348.6</v>
      </c>
      <c r="C327">
        <f t="shared" si="5"/>
        <v>5.4347747641594252E-2</v>
      </c>
      <c r="D327">
        <f t="shared" si="6"/>
        <v>0.67731928116592865</v>
      </c>
    </row>
    <row r="328" spans="1:4">
      <c r="A328" s="1">
        <v>39896</v>
      </c>
      <c r="B328">
        <v>347.17</v>
      </c>
      <c r="C328">
        <f t="shared" si="5"/>
        <v>-4.1105595628521726E-3</v>
      </c>
      <c r="D328">
        <f t="shared" si="6"/>
        <v>0.67560718506453032</v>
      </c>
    </row>
    <row r="329" spans="1:4">
      <c r="A329" s="1">
        <v>39897</v>
      </c>
      <c r="B329">
        <v>344.07</v>
      </c>
      <c r="C329">
        <f t="shared" si="5"/>
        <v>-8.9694484785276286E-3</v>
      </c>
      <c r="D329">
        <f t="shared" si="6"/>
        <v>0.66113437869356617</v>
      </c>
    </row>
    <row r="330" spans="1:4">
      <c r="A330" s="1">
        <v>39898</v>
      </c>
      <c r="B330">
        <v>353.29</v>
      </c>
      <c r="C330">
        <f t="shared" si="5"/>
        <v>2.6444124362943622E-2</v>
      </c>
      <c r="D330">
        <f t="shared" si="6"/>
        <v>0.64844846630916386</v>
      </c>
    </row>
    <row r="331" spans="1:4">
      <c r="A331" s="1">
        <v>39899</v>
      </c>
      <c r="B331">
        <v>347.7</v>
      </c>
      <c r="C331">
        <f t="shared" si="5"/>
        <v>-1.5949210393668662E-2</v>
      </c>
      <c r="D331">
        <f t="shared" si="6"/>
        <v>0.64919197940935613</v>
      </c>
    </row>
  </sheetData>
  <pageMargins left="0.7" right="0.7" top="0.75" bottom="0.75" header="0.3" footer="0.3"/>
  <pageSetup paperSize="9" scale="6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69"/>
  <sheetViews>
    <sheetView tabSelected="1" topLeftCell="A4" workbookViewId="0">
      <selection activeCell="J16" sqref="J16"/>
    </sheetView>
  </sheetViews>
  <sheetFormatPr defaultRowHeight="15"/>
  <cols>
    <col min="1" max="1" width="13.85546875" bestFit="1" customWidth="1"/>
    <col min="2" max="2" width="12" bestFit="1" customWidth="1"/>
    <col min="3" max="3" width="11.140625" customWidth="1"/>
    <col min="4" max="4" width="12" bestFit="1" customWidth="1"/>
  </cols>
  <sheetData>
    <row r="1" spans="1:16">
      <c r="A1" s="2" t="s">
        <v>15</v>
      </c>
      <c r="B1" s="3" t="s">
        <v>7</v>
      </c>
    </row>
    <row r="2" spans="1:16">
      <c r="A2" s="2" t="s">
        <v>4</v>
      </c>
      <c r="B2" s="3">
        <v>365</v>
      </c>
    </row>
    <row r="3" spans="1:16">
      <c r="A3" s="2" t="s">
        <v>5</v>
      </c>
      <c r="B3" s="3">
        <v>90</v>
      </c>
    </row>
    <row r="4" spans="1:16">
      <c r="A4" s="4" t="s">
        <v>6</v>
      </c>
      <c r="B4" s="5">
        <v>39538</v>
      </c>
    </row>
    <row r="5" spans="1:16">
      <c r="A5" s="6" t="s">
        <v>8</v>
      </c>
      <c r="B5" s="7">
        <f>AVERAGE(B260:B269)</f>
        <v>338.90600000000001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>
        <f>N7*$B$11</f>
        <v>745.82891661546023</v>
      </c>
    </row>
    <row r="6" spans="1:16">
      <c r="A6" s="6" t="s">
        <v>9</v>
      </c>
      <c r="B6" s="7">
        <f>B269</f>
        <v>347.7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3">
        <f>P5-$B$5</f>
        <v>406.92291661546022</v>
      </c>
    </row>
    <row r="7" spans="1:16">
      <c r="A7" s="8" t="s">
        <v>10</v>
      </c>
      <c r="B7" s="8">
        <v>1.4E-3</v>
      </c>
      <c r="F7" s="10"/>
      <c r="G7" s="10"/>
      <c r="H7" s="10"/>
      <c r="I7" s="10"/>
      <c r="J7" s="10"/>
      <c r="K7" s="10"/>
      <c r="L7" s="10"/>
      <c r="M7" s="10"/>
      <c r="N7" s="10">
        <f>L9*$B$11</f>
        <v>640.25401720279137</v>
      </c>
      <c r="O7" s="10"/>
      <c r="P7" s="10"/>
    </row>
    <row r="8" spans="1:16">
      <c r="A8" s="9" t="s">
        <v>11</v>
      </c>
      <c r="B8" s="10">
        <f>(3/5)/12</f>
        <v>4.9999999999999996E-2</v>
      </c>
      <c r="F8" s="10"/>
      <c r="G8" s="10"/>
      <c r="H8" s="10"/>
      <c r="I8" s="10"/>
      <c r="J8" s="10"/>
      <c r="K8" s="10"/>
      <c r="L8" s="10"/>
      <c r="M8" s="10"/>
      <c r="N8" s="13">
        <f>$B$15*(P6*$B$13+P10*$B$14)</f>
        <v>350.11437025784579</v>
      </c>
      <c r="O8" s="10"/>
      <c r="P8" s="10"/>
    </row>
    <row r="9" spans="1:16">
      <c r="A9" s="8" t="s">
        <v>3</v>
      </c>
      <c r="B9" s="8">
        <f>AVERAGE(D108:D269)</f>
        <v>0.68258765679073108</v>
      </c>
      <c r="F9" s="10"/>
      <c r="G9" s="10"/>
      <c r="H9" s="10"/>
      <c r="I9" s="10"/>
      <c r="J9" s="10"/>
      <c r="K9" s="10"/>
      <c r="L9" s="10">
        <f>J11*$B$11</f>
        <v>549.62364345503704</v>
      </c>
      <c r="M9" s="10"/>
      <c r="N9" s="10"/>
      <c r="O9" s="10"/>
      <c r="P9" s="10">
        <f>N11*$B$11</f>
        <v>549.62364345503704</v>
      </c>
    </row>
    <row r="10" spans="1:16">
      <c r="A10" s="8" t="s">
        <v>12</v>
      </c>
      <c r="B10">
        <f>EXP($B$7*$B$8)</f>
        <v>1.0000700024500571</v>
      </c>
      <c r="F10" s="10"/>
      <c r="G10" s="10"/>
      <c r="H10" s="10"/>
      <c r="I10" s="10"/>
      <c r="J10" s="10"/>
      <c r="K10" s="10"/>
      <c r="L10" s="13">
        <f>$B$15*(N8*$B$13+N12*$B$14)</f>
        <v>297.63644917270113</v>
      </c>
      <c r="M10" s="10"/>
      <c r="N10" s="10"/>
      <c r="O10" s="10"/>
      <c r="P10" s="13">
        <f>N7-$B$5</f>
        <v>301.34801720279137</v>
      </c>
    </row>
    <row r="11" spans="1:16">
      <c r="A11" s="8" t="s">
        <v>13</v>
      </c>
      <c r="B11">
        <f>EXP(B9*SQRT(B8))</f>
        <v>1.1648953330647038</v>
      </c>
      <c r="F11" s="10"/>
      <c r="G11" s="10"/>
      <c r="H11" s="10"/>
      <c r="I11" s="10"/>
      <c r="J11" s="10">
        <f>H13*$B$11</f>
        <v>471.82234133348385</v>
      </c>
      <c r="K11" s="10"/>
      <c r="L11" s="10"/>
      <c r="M11" s="10"/>
      <c r="N11" s="10">
        <f>L13*$B$11</f>
        <v>471.82234133348385</v>
      </c>
      <c r="O11" s="10"/>
      <c r="P11" s="10"/>
    </row>
    <row r="12" spans="1:16">
      <c r="A12" s="8" t="s">
        <v>14</v>
      </c>
      <c r="B12">
        <f>1/$B$11</f>
        <v>0.85844622397886727</v>
      </c>
      <c r="F12" s="10"/>
      <c r="G12" s="10"/>
      <c r="H12" s="10"/>
      <c r="I12" s="10"/>
      <c r="J12" s="13">
        <f>$B$15*(L10*$B$13+L14*$B$14)</f>
        <v>249.1591589752596</v>
      </c>
      <c r="K12" s="10"/>
      <c r="L12" s="10"/>
      <c r="M12" s="10"/>
      <c r="N12" s="13">
        <f>$B$15*(P10*$B$13+P14*$B$14)</f>
        <v>252.58429311451781</v>
      </c>
      <c r="O12" s="10"/>
      <c r="P12" s="10"/>
    </row>
    <row r="13" spans="1:16">
      <c r="A13" s="8" t="s">
        <v>16</v>
      </c>
      <c r="B13">
        <f>(EXP($B$7*$B$8)-$B$12)/($B$11-$B$12)</f>
        <v>0.46214452668394246</v>
      </c>
      <c r="F13" s="10"/>
      <c r="G13" s="10"/>
      <c r="H13" s="10">
        <f>F15*$B$11</f>
        <v>405.03410730659749</v>
      </c>
      <c r="I13" s="10"/>
      <c r="J13" s="10"/>
      <c r="K13" s="10"/>
      <c r="L13" s="10">
        <f>J15*$B$11</f>
        <v>405.03410730659749</v>
      </c>
      <c r="M13" s="10"/>
      <c r="N13" s="10"/>
      <c r="O13" s="10"/>
      <c r="P13" s="10">
        <f>N15*$B$11</f>
        <v>405.03410730659743</v>
      </c>
    </row>
    <row r="14" spans="1:16">
      <c r="A14" s="8" t="s">
        <v>17</v>
      </c>
      <c r="B14">
        <f>1-B13</f>
        <v>0.53785547331605754</v>
      </c>
      <c r="F14" s="10"/>
      <c r="G14" s="10"/>
      <c r="H14" s="13">
        <f>$B$15*(J12*$B$13+J16*$B$14)</f>
        <v>204.3776508995621</v>
      </c>
      <c r="I14" s="10"/>
      <c r="J14" s="10"/>
      <c r="K14" s="10"/>
      <c r="L14" s="13">
        <f>$B$15*(N12*$B$13+N16*$B$14)</f>
        <v>207.53817770380999</v>
      </c>
      <c r="M14" s="10"/>
      <c r="N14" s="10"/>
      <c r="O14" s="10"/>
      <c r="P14" s="13">
        <f>L9-$B$5</f>
        <v>210.71764345503703</v>
      </c>
    </row>
    <row r="15" spans="1:16">
      <c r="A15" s="8" t="s">
        <v>18</v>
      </c>
      <c r="B15">
        <f>EXP(-B7*B8)</f>
        <v>0.99993000244994279</v>
      </c>
      <c r="F15" s="10">
        <v>347.7</v>
      </c>
      <c r="G15" s="10"/>
      <c r="H15" s="10"/>
      <c r="I15" s="10"/>
      <c r="J15" s="10">
        <f>H17*$B$11</f>
        <v>347.7</v>
      </c>
      <c r="K15" s="10"/>
      <c r="L15" s="10"/>
      <c r="M15" s="10"/>
      <c r="N15" s="10">
        <f>L13*$B$12</f>
        <v>347.69999999999993</v>
      </c>
      <c r="O15" s="10"/>
      <c r="P15" s="10"/>
    </row>
    <row r="16" spans="1:16">
      <c r="F16" s="13">
        <f>$B$15*(H14*$B$13+H18*$B$14)</f>
        <v>163.01030569874672</v>
      </c>
      <c r="G16" s="10"/>
      <c r="H16" s="10"/>
      <c r="I16" s="10"/>
      <c r="J16" s="13">
        <f>$B$15*(L14*$B$13+L18*$B$14)</f>
        <v>165.92638853714737</v>
      </c>
      <c r="K16" s="10"/>
      <c r="L16" s="10"/>
      <c r="M16" s="10"/>
      <c r="N16" s="13">
        <f>$B$15*(P14*$B$13+P18*$B$14)</f>
        <v>168.85996666646022</v>
      </c>
      <c r="O16" s="10"/>
      <c r="P16" s="10"/>
    </row>
    <row r="17" spans="1:16">
      <c r="A17" s="11" t="s">
        <v>0</v>
      </c>
      <c r="B17" s="11" t="s">
        <v>1</v>
      </c>
      <c r="C17" s="11" t="s">
        <v>2</v>
      </c>
      <c r="D17" s="11" t="s">
        <v>3</v>
      </c>
      <c r="F17" s="10"/>
      <c r="G17" s="10"/>
      <c r="H17" s="10">
        <f>F15*$B$12</f>
        <v>298.48175207745214</v>
      </c>
      <c r="I17" s="10"/>
      <c r="J17" s="10"/>
      <c r="K17" s="10"/>
      <c r="L17" s="10">
        <f>J15*$B$12</f>
        <v>298.48175207745214</v>
      </c>
      <c r="M17" s="10"/>
      <c r="N17" s="10"/>
      <c r="O17" s="10"/>
      <c r="P17" s="10">
        <f>N19*$B$11</f>
        <v>298.48175207745214</v>
      </c>
    </row>
    <row r="18" spans="1:16">
      <c r="A18" s="1">
        <v>39538</v>
      </c>
      <c r="B18">
        <v>440.47</v>
      </c>
      <c r="F18" s="10"/>
      <c r="G18" s="10"/>
      <c r="H18" s="13">
        <f>$B$15*(J16*$B$13+J20*$B$14)</f>
        <v>127.48722934252406</v>
      </c>
      <c r="I18" s="10"/>
      <c r="J18" s="10"/>
      <c r="K18" s="10"/>
      <c r="L18" s="13">
        <f>$B$15*(N16*$B$13+N20*$B$14)</f>
        <v>130.19365677431753</v>
      </c>
      <c r="M18" s="10"/>
      <c r="N18" s="10"/>
      <c r="O18" s="10"/>
      <c r="P18" s="13">
        <f>J11-$B$5</f>
        <v>132.91634133348384</v>
      </c>
    </row>
    <row r="19" spans="1:16">
      <c r="A19" s="1">
        <v>39539</v>
      </c>
      <c r="B19">
        <v>465.71</v>
      </c>
      <c r="C19">
        <f>LN(B19/B18)</f>
        <v>5.5720784178874667E-2</v>
      </c>
      <c r="F19" s="10"/>
      <c r="G19" s="10"/>
      <c r="H19" s="10"/>
      <c r="I19" s="10"/>
      <c r="J19" s="10">
        <f>H17*$B$12</f>
        <v>256.23053299748523</v>
      </c>
      <c r="K19" s="10"/>
      <c r="L19" s="10"/>
      <c r="M19" s="10"/>
      <c r="N19" s="10">
        <f>L17*$B$12</f>
        <v>256.23053299748523</v>
      </c>
      <c r="O19" s="10"/>
      <c r="P19" s="10"/>
    </row>
    <row r="20" spans="1:16">
      <c r="A20" s="1">
        <v>39540</v>
      </c>
      <c r="B20">
        <v>465.7</v>
      </c>
      <c r="C20">
        <f t="shared" ref="C20:C83" si="0">LN(B20/B19)</f>
        <v>-2.1472820777913053E-5</v>
      </c>
      <c r="E20" s="12"/>
      <c r="F20" s="10"/>
      <c r="G20" s="10"/>
      <c r="H20" s="10"/>
      <c r="I20" s="10"/>
      <c r="J20" s="13">
        <f>$B$15*(L18*$B$13+L22*$B$14)</f>
        <v>94.475531043250044</v>
      </c>
      <c r="K20" s="10"/>
      <c r="L20" s="10"/>
      <c r="M20" s="10"/>
      <c r="N20" s="13">
        <f>$B$15*(P18*$B$13+P22*$B$14)</f>
        <v>96.98713477195119</v>
      </c>
      <c r="O20" s="10"/>
      <c r="P20" s="10"/>
    </row>
    <row r="21" spans="1:16">
      <c r="A21" s="1">
        <v>39541</v>
      </c>
      <c r="B21">
        <v>455.12</v>
      </c>
      <c r="C21">
        <f t="shared" si="0"/>
        <v>-2.2980529545939581E-2</v>
      </c>
      <c r="F21" s="10"/>
      <c r="G21" s="10"/>
      <c r="H21" s="10"/>
      <c r="I21" s="10"/>
      <c r="J21" s="10"/>
      <c r="K21" s="10"/>
      <c r="L21" s="10">
        <f>J19*$B$12</f>
        <v>219.96013351978374</v>
      </c>
      <c r="M21" s="10"/>
      <c r="N21" s="10"/>
      <c r="O21" s="10"/>
      <c r="P21" s="10">
        <f>N23*$B$11</f>
        <v>219.96013351978374</v>
      </c>
    </row>
    <row r="22" spans="1:16">
      <c r="A22" s="1">
        <v>39542</v>
      </c>
      <c r="B22">
        <v>471.09</v>
      </c>
      <c r="C22">
        <f t="shared" si="0"/>
        <v>3.448803812258E-2</v>
      </c>
      <c r="F22" s="10"/>
      <c r="G22" s="10"/>
      <c r="H22" s="10"/>
      <c r="I22" s="10"/>
      <c r="J22" s="10"/>
      <c r="K22" s="10"/>
      <c r="L22" s="13">
        <f>$B$15*(N20*$B$13+N24*$B$14)</f>
        <v>63.79754483694024</v>
      </c>
      <c r="M22" s="10"/>
      <c r="N22" s="10"/>
      <c r="O22" s="10"/>
      <c r="P22" s="13">
        <f>H13-$B$5</f>
        <v>66.128107306597485</v>
      </c>
    </row>
    <row r="23" spans="1:16">
      <c r="A23" s="1">
        <v>39545</v>
      </c>
      <c r="B23">
        <v>476.82</v>
      </c>
      <c r="C23">
        <f t="shared" si="0"/>
        <v>1.2089902615170851E-2</v>
      </c>
      <c r="F23" s="10"/>
      <c r="G23" s="10"/>
      <c r="H23" s="10"/>
      <c r="I23" s="10"/>
      <c r="J23" s="10"/>
      <c r="K23" s="10"/>
      <c r="L23" s="10"/>
      <c r="M23" s="10"/>
      <c r="N23" s="10">
        <f>L21*$B$12</f>
        <v>188.82394604594583</v>
      </c>
      <c r="O23" s="10"/>
      <c r="P23" s="10"/>
    </row>
    <row r="24" spans="1:16">
      <c r="A24" s="1">
        <v>39546</v>
      </c>
      <c r="B24">
        <v>467.81</v>
      </c>
      <c r="C24">
        <f t="shared" si="0"/>
        <v>-1.9076830601850895E-2</v>
      </c>
      <c r="F24" s="10"/>
      <c r="G24" s="10"/>
      <c r="H24" s="10"/>
      <c r="I24" s="10"/>
      <c r="J24" s="10"/>
      <c r="K24" s="10"/>
      <c r="L24" s="10"/>
      <c r="M24" s="10"/>
      <c r="N24" s="13">
        <f>$B$15*(P22*$B$13+P26*$B$14)</f>
        <v>35.288173625442028</v>
      </c>
      <c r="O24" s="10"/>
      <c r="P24" s="10"/>
    </row>
    <row r="25" spans="1:16">
      <c r="A25" s="1">
        <v>39547</v>
      </c>
      <c r="B25">
        <v>464.19</v>
      </c>
      <c r="C25">
        <f t="shared" si="0"/>
        <v>-7.7682794086011133E-3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>
        <f>N23*$B$12</f>
        <v>162.09520347993157</v>
      </c>
    </row>
    <row r="26" spans="1:16">
      <c r="A26" s="1">
        <v>39548</v>
      </c>
      <c r="B26">
        <v>469.08</v>
      </c>
      <c r="C26">
        <f t="shared" si="0"/>
        <v>1.0479378423172791E-2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3">
        <f>F15-$B$5</f>
        <v>8.7939999999999827</v>
      </c>
    </row>
    <row r="27" spans="1:16">
      <c r="A27" s="1">
        <v>39549</v>
      </c>
      <c r="B27">
        <v>457.45</v>
      </c>
      <c r="C27">
        <f t="shared" si="0"/>
        <v>-2.5105740467319476E-2</v>
      </c>
    </row>
    <row r="28" spans="1:16">
      <c r="A28" s="1">
        <v>39552</v>
      </c>
      <c r="B28">
        <v>451.66</v>
      </c>
      <c r="C28">
        <f t="shared" si="0"/>
        <v>-1.2737904736386087E-2</v>
      </c>
    </row>
    <row r="29" spans="1:16">
      <c r="A29" s="1">
        <v>39553</v>
      </c>
      <c r="B29">
        <v>446.84</v>
      </c>
      <c r="C29">
        <f t="shared" si="0"/>
        <v>-1.0729095686510506E-2</v>
      </c>
    </row>
    <row r="30" spans="1:16">
      <c r="A30" s="1">
        <v>39554</v>
      </c>
      <c r="B30">
        <v>455.03</v>
      </c>
      <c r="C30">
        <f t="shared" si="0"/>
        <v>1.8162762140681812E-2</v>
      </c>
    </row>
    <row r="31" spans="1:16">
      <c r="A31" s="1">
        <v>39555</v>
      </c>
      <c r="B31">
        <v>449.54</v>
      </c>
      <c r="C31">
        <f t="shared" si="0"/>
        <v>-1.2138513126648242E-2</v>
      </c>
    </row>
    <row r="32" spans="1:16">
      <c r="A32" s="1">
        <v>39556</v>
      </c>
      <c r="B32">
        <v>539.41</v>
      </c>
      <c r="C32">
        <f t="shared" si="0"/>
        <v>0.18225111193463892</v>
      </c>
    </row>
    <row r="33" spans="1:3">
      <c r="A33" s="1">
        <v>39559</v>
      </c>
      <c r="B33">
        <v>537.79</v>
      </c>
      <c r="C33">
        <f t="shared" si="0"/>
        <v>-3.0078002623955733E-3</v>
      </c>
    </row>
    <row r="34" spans="1:3">
      <c r="A34" s="1">
        <v>39560</v>
      </c>
      <c r="B34">
        <v>555</v>
      </c>
      <c r="C34">
        <f t="shared" si="0"/>
        <v>3.1499964357509867E-2</v>
      </c>
    </row>
    <row r="35" spans="1:3">
      <c r="A35" s="1">
        <v>39561</v>
      </c>
      <c r="B35">
        <v>546.49</v>
      </c>
      <c r="C35">
        <f t="shared" si="0"/>
        <v>-1.545210455892161E-2</v>
      </c>
    </row>
    <row r="36" spans="1:3">
      <c r="A36" s="1">
        <v>39562</v>
      </c>
      <c r="B36">
        <v>543.04</v>
      </c>
      <c r="C36">
        <f t="shared" si="0"/>
        <v>-6.3330271416514646E-3</v>
      </c>
    </row>
    <row r="37" spans="1:3">
      <c r="A37" s="1">
        <v>39563</v>
      </c>
      <c r="B37">
        <v>544.05999999999995</v>
      </c>
      <c r="C37">
        <f t="shared" si="0"/>
        <v>1.8765528457791135E-3</v>
      </c>
    </row>
    <row r="38" spans="1:3">
      <c r="A38" s="1">
        <v>39566</v>
      </c>
      <c r="B38">
        <v>552.12</v>
      </c>
      <c r="C38">
        <f t="shared" si="0"/>
        <v>1.4705879063736911E-2</v>
      </c>
    </row>
    <row r="39" spans="1:3">
      <c r="A39" s="1">
        <v>39567</v>
      </c>
      <c r="B39">
        <v>558.47</v>
      </c>
      <c r="C39">
        <f t="shared" si="0"/>
        <v>1.1435487802296114E-2</v>
      </c>
    </row>
    <row r="40" spans="1:3">
      <c r="A40" s="1">
        <v>39568</v>
      </c>
      <c r="B40">
        <v>574.29</v>
      </c>
      <c r="C40">
        <f t="shared" si="0"/>
        <v>2.7933593458801313E-2</v>
      </c>
    </row>
    <row r="41" spans="1:3">
      <c r="A41" s="1">
        <v>39569</v>
      </c>
      <c r="B41">
        <v>593.08000000000004</v>
      </c>
      <c r="C41">
        <f t="shared" si="0"/>
        <v>3.2194801933350677E-2</v>
      </c>
    </row>
    <row r="42" spans="1:3">
      <c r="A42" s="1">
        <v>39570</v>
      </c>
      <c r="B42">
        <v>581.29</v>
      </c>
      <c r="C42">
        <f t="shared" si="0"/>
        <v>-2.0079525411753524E-2</v>
      </c>
    </row>
    <row r="43" spans="1:3">
      <c r="A43" s="1">
        <v>39573</v>
      </c>
      <c r="B43">
        <v>594.9</v>
      </c>
      <c r="C43">
        <f t="shared" si="0"/>
        <v>2.3143552455788075E-2</v>
      </c>
    </row>
    <row r="44" spans="1:3">
      <c r="A44" s="1">
        <v>39574</v>
      </c>
      <c r="B44">
        <v>586.36</v>
      </c>
      <c r="C44">
        <f t="shared" si="0"/>
        <v>-1.44593887720296E-2</v>
      </c>
    </row>
    <row r="45" spans="1:3">
      <c r="A45" s="1">
        <v>39575</v>
      </c>
      <c r="B45">
        <v>579</v>
      </c>
      <c r="C45">
        <f t="shared" si="0"/>
        <v>-1.2631457848835069E-2</v>
      </c>
    </row>
    <row r="46" spans="1:3">
      <c r="A46" s="1">
        <v>39576</v>
      </c>
      <c r="B46">
        <v>583.01</v>
      </c>
      <c r="C46">
        <f t="shared" si="0"/>
        <v>6.9018612890539496E-3</v>
      </c>
    </row>
    <row r="47" spans="1:3">
      <c r="A47" s="1">
        <v>39577</v>
      </c>
      <c r="B47">
        <v>573.20000000000005</v>
      </c>
      <c r="C47">
        <f t="shared" si="0"/>
        <v>-1.6969642908032465E-2</v>
      </c>
    </row>
    <row r="48" spans="1:3">
      <c r="A48" s="1">
        <v>39580</v>
      </c>
      <c r="B48">
        <v>584.94000000000005</v>
      </c>
      <c r="C48">
        <f t="shared" si="0"/>
        <v>2.0274581915218443E-2</v>
      </c>
    </row>
    <row r="49" spans="1:3">
      <c r="A49" s="1">
        <v>39581</v>
      </c>
      <c r="B49">
        <v>583</v>
      </c>
      <c r="C49">
        <f t="shared" si="0"/>
        <v>-3.3220915187428543E-3</v>
      </c>
    </row>
    <row r="50" spans="1:3">
      <c r="A50" s="1">
        <v>39582</v>
      </c>
      <c r="B50">
        <v>576.29999999999995</v>
      </c>
      <c r="C50">
        <f t="shared" si="0"/>
        <v>-1.1558827907871801E-2</v>
      </c>
    </row>
    <row r="51" spans="1:3">
      <c r="A51" s="1">
        <v>39583</v>
      </c>
      <c r="B51">
        <v>581</v>
      </c>
      <c r="C51">
        <f t="shared" si="0"/>
        <v>8.1223984092906407E-3</v>
      </c>
    </row>
    <row r="52" spans="1:3">
      <c r="A52" s="1">
        <v>39584</v>
      </c>
      <c r="B52">
        <v>580.07000000000005</v>
      </c>
      <c r="C52">
        <f t="shared" si="0"/>
        <v>-1.6019709386842506E-3</v>
      </c>
    </row>
    <row r="53" spans="1:3">
      <c r="A53" s="1">
        <v>39587</v>
      </c>
      <c r="B53">
        <v>577.52</v>
      </c>
      <c r="C53">
        <f t="shared" si="0"/>
        <v>-4.4057120823214856E-3</v>
      </c>
    </row>
    <row r="54" spans="1:3">
      <c r="A54" s="1">
        <v>39588</v>
      </c>
      <c r="B54">
        <v>578.6</v>
      </c>
      <c r="C54">
        <f t="shared" si="0"/>
        <v>1.8683187111292212E-3</v>
      </c>
    </row>
    <row r="55" spans="1:3">
      <c r="A55" s="1">
        <v>39589</v>
      </c>
      <c r="B55">
        <v>549.99</v>
      </c>
      <c r="C55">
        <f t="shared" si="0"/>
        <v>-5.0711296298991175E-2</v>
      </c>
    </row>
    <row r="56" spans="1:3">
      <c r="A56" s="1">
        <v>39590</v>
      </c>
      <c r="B56">
        <v>549.46</v>
      </c>
      <c r="C56">
        <f t="shared" si="0"/>
        <v>-9.6411849752873102E-4</v>
      </c>
    </row>
    <row r="57" spans="1:3">
      <c r="A57" s="1">
        <v>39591</v>
      </c>
      <c r="B57">
        <v>544.62</v>
      </c>
      <c r="C57">
        <f t="shared" si="0"/>
        <v>-8.8476739789239006E-3</v>
      </c>
    </row>
    <row r="58" spans="1:3">
      <c r="A58" s="1">
        <v>39595</v>
      </c>
      <c r="B58">
        <v>560.9</v>
      </c>
      <c r="C58">
        <f t="shared" si="0"/>
        <v>2.9454332747700304E-2</v>
      </c>
    </row>
    <row r="59" spans="1:3">
      <c r="A59" s="1">
        <v>39596</v>
      </c>
      <c r="B59">
        <v>568.24</v>
      </c>
      <c r="C59">
        <f t="shared" si="0"/>
        <v>1.3001228175263335E-2</v>
      </c>
    </row>
    <row r="60" spans="1:3">
      <c r="A60" s="1">
        <v>39597</v>
      </c>
      <c r="B60">
        <v>583</v>
      </c>
      <c r="C60">
        <f t="shared" si="0"/>
        <v>2.564332166093776E-2</v>
      </c>
    </row>
    <row r="61" spans="1:3">
      <c r="A61" s="1">
        <v>39598</v>
      </c>
      <c r="B61">
        <v>585.79999999999995</v>
      </c>
      <c r="C61">
        <f t="shared" si="0"/>
        <v>4.7912480431405438E-3</v>
      </c>
    </row>
    <row r="62" spans="1:3">
      <c r="A62" s="1">
        <v>39601</v>
      </c>
      <c r="B62">
        <v>575</v>
      </c>
      <c r="C62">
        <f t="shared" si="0"/>
        <v>-1.8608393596282538E-2</v>
      </c>
    </row>
    <row r="63" spans="1:3">
      <c r="A63" s="1">
        <v>39602</v>
      </c>
      <c r="B63">
        <v>567.29999999999995</v>
      </c>
      <c r="C63">
        <f t="shared" si="0"/>
        <v>-1.3481776464829058E-2</v>
      </c>
    </row>
    <row r="64" spans="1:3">
      <c r="A64" s="1">
        <v>39603</v>
      </c>
      <c r="B64">
        <v>572.22</v>
      </c>
      <c r="C64">
        <f t="shared" si="0"/>
        <v>8.6352684863547045E-3</v>
      </c>
    </row>
    <row r="65" spans="1:3">
      <c r="A65" s="1">
        <v>39604</v>
      </c>
      <c r="B65">
        <v>586.29999999999995</v>
      </c>
      <c r="C65">
        <f t="shared" si="0"/>
        <v>2.4308071151293211E-2</v>
      </c>
    </row>
    <row r="66" spans="1:3">
      <c r="A66" s="1">
        <v>39605</v>
      </c>
      <c r="B66">
        <v>567</v>
      </c>
      <c r="C66">
        <f t="shared" si="0"/>
        <v>-3.3472300242417236E-2</v>
      </c>
    </row>
    <row r="67" spans="1:3">
      <c r="A67" s="1">
        <v>39608</v>
      </c>
      <c r="B67">
        <v>557.87</v>
      </c>
      <c r="C67">
        <f t="shared" si="0"/>
        <v>-1.6233343399705689E-2</v>
      </c>
    </row>
    <row r="68" spans="1:3">
      <c r="A68" s="1">
        <v>39609</v>
      </c>
      <c r="B68">
        <v>554.16999999999996</v>
      </c>
      <c r="C68">
        <f t="shared" si="0"/>
        <v>-6.6544614466433208E-3</v>
      </c>
    </row>
    <row r="69" spans="1:3">
      <c r="A69" s="1">
        <v>39610</v>
      </c>
      <c r="B69">
        <v>545.20000000000005</v>
      </c>
      <c r="C69">
        <f t="shared" si="0"/>
        <v>-1.6318799059025547E-2</v>
      </c>
    </row>
    <row r="70" spans="1:3">
      <c r="A70" s="1">
        <v>39611</v>
      </c>
      <c r="B70">
        <v>552.95000000000005</v>
      </c>
      <c r="C70">
        <f t="shared" si="0"/>
        <v>1.4114881698991428E-2</v>
      </c>
    </row>
    <row r="71" spans="1:3">
      <c r="A71" s="1">
        <v>39612</v>
      </c>
      <c r="B71">
        <v>571.51</v>
      </c>
      <c r="C71">
        <f t="shared" si="0"/>
        <v>3.3014399373184705E-2</v>
      </c>
    </row>
    <row r="72" spans="1:3">
      <c r="A72" s="1">
        <v>39615</v>
      </c>
      <c r="B72">
        <v>572.80999999999995</v>
      </c>
      <c r="C72">
        <f t="shared" si="0"/>
        <v>2.2720927000497203E-3</v>
      </c>
    </row>
    <row r="73" spans="1:3">
      <c r="A73" s="1">
        <v>39616</v>
      </c>
      <c r="B73">
        <v>569.46</v>
      </c>
      <c r="C73">
        <f t="shared" si="0"/>
        <v>-5.8655302241476482E-3</v>
      </c>
    </row>
    <row r="74" spans="1:3">
      <c r="A74" s="1">
        <v>39617</v>
      </c>
      <c r="B74">
        <v>562.38</v>
      </c>
      <c r="C74">
        <f t="shared" si="0"/>
        <v>-1.2510765384006441E-2</v>
      </c>
    </row>
    <row r="75" spans="1:3">
      <c r="A75" s="1">
        <v>39618</v>
      </c>
      <c r="B75">
        <v>560.20000000000005</v>
      </c>
      <c r="C75">
        <f t="shared" si="0"/>
        <v>-3.8839151604412392E-3</v>
      </c>
    </row>
    <row r="76" spans="1:3">
      <c r="A76" s="1">
        <v>39619</v>
      </c>
      <c r="B76">
        <v>546.42999999999995</v>
      </c>
      <c r="C76">
        <f t="shared" si="0"/>
        <v>-2.4887651245017878E-2</v>
      </c>
    </row>
    <row r="77" spans="1:3">
      <c r="A77" s="1">
        <v>39622</v>
      </c>
      <c r="B77">
        <v>545.21</v>
      </c>
      <c r="C77">
        <f t="shared" si="0"/>
        <v>-2.235170033939761E-3</v>
      </c>
    </row>
    <row r="78" spans="1:3">
      <c r="A78" s="1">
        <v>39623</v>
      </c>
      <c r="B78">
        <v>542.29999999999995</v>
      </c>
      <c r="C78">
        <f t="shared" si="0"/>
        <v>-5.3516877000356379E-3</v>
      </c>
    </row>
    <row r="79" spans="1:3">
      <c r="A79" s="1">
        <v>39624</v>
      </c>
      <c r="B79">
        <v>551</v>
      </c>
      <c r="C79">
        <f t="shared" si="0"/>
        <v>1.5915455305899582E-2</v>
      </c>
    </row>
    <row r="80" spans="1:3">
      <c r="A80" s="1">
        <v>39625</v>
      </c>
      <c r="B80">
        <v>528.82000000000005</v>
      </c>
      <c r="C80">
        <f t="shared" si="0"/>
        <v>-4.1086699848049947E-2</v>
      </c>
    </row>
    <row r="81" spans="1:3">
      <c r="A81" s="1">
        <v>39626</v>
      </c>
      <c r="B81">
        <v>528.07000000000005</v>
      </c>
      <c r="C81">
        <f t="shared" si="0"/>
        <v>-1.4192586284162703E-3</v>
      </c>
    </row>
    <row r="82" spans="1:3">
      <c r="A82" s="1">
        <v>39629</v>
      </c>
      <c r="B82">
        <v>526.41999999999996</v>
      </c>
      <c r="C82">
        <f t="shared" si="0"/>
        <v>-3.1294774661189853E-3</v>
      </c>
    </row>
    <row r="83" spans="1:3">
      <c r="A83" s="1">
        <v>39630</v>
      </c>
      <c r="B83">
        <v>534.73</v>
      </c>
      <c r="C83">
        <f t="shared" si="0"/>
        <v>1.5662573398252375E-2</v>
      </c>
    </row>
    <row r="84" spans="1:3">
      <c r="A84" s="1">
        <v>39631</v>
      </c>
      <c r="B84">
        <v>527.04</v>
      </c>
      <c r="C84">
        <f t="shared" ref="C84:C147" si="1">LN(B84/B83)</f>
        <v>-1.4485499619306216E-2</v>
      </c>
    </row>
    <row r="85" spans="1:3">
      <c r="A85" s="1">
        <v>39632</v>
      </c>
      <c r="B85">
        <v>537</v>
      </c>
      <c r="C85">
        <f t="shared" si="1"/>
        <v>1.8721647519589268E-2</v>
      </c>
    </row>
    <row r="86" spans="1:3">
      <c r="A86" s="1">
        <v>39636</v>
      </c>
      <c r="B86">
        <v>543.91</v>
      </c>
      <c r="C86">
        <f t="shared" si="1"/>
        <v>1.2785697483706244E-2</v>
      </c>
    </row>
    <row r="87" spans="1:3">
      <c r="A87" s="1">
        <v>39637</v>
      </c>
      <c r="B87">
        <v>554.53</v>
      </c>
      <c r="C87">
        <f t="shared" si="1"/>
        <v>1.9337116129658421E-2</v>
      </c>
    </row>
    <row r="88" spans="1:3">
      <c r="A88" s="1">
        <v>39638</v>
      </c>
      <c r="B88">
        <v>541.54999999999995</v>
      </c>
      <c r="C88">
        <f t="shared" si="1"/>
        <v>-2.3685509840483211E-2</v>
      </c>
    </row>
    <row r="89" spans="1:3">
      <c r="A89" s="1">
        <v>39639</v>
      </c>
      <c r="B89">
        <v>540.57000000000005</v>
      </c>
      <c r="C89">
        <f t="shared" si="1"/>
        <v>-1.8112598749133683E-3</v>
      </c>
    </row>
    <row r="90" spans="1:3">
      <c r="A90" s="1">
        <v>39640</v>
      </c>
      <c r="B90">
        <v>533.79999999999995</v>
      </c>
      <c r="C90">
        <f t="shared" si="1"/>
        <v>-1.2602901436409011E-2</v>
      </c>
    </row>
    <row r="91" spans="1:3">
      <c r="A91" s="1">
        <v>39643</v>
      </c>
      <c r="B91">
        <v>521.62</v>
      </c>
      <c r="C91">
        <f t="shared" si="1"/>
        <v>-2.3081883534793665E-2</v>
      </c>
    </row>
    <row r="92" spans="1:3">
      <c r="A92" s="1">
        <v>39644</v>
      </c>
      <c r="B92">
        <v>516.09</v>
      </c>
      <c r="C92">
        <f t="shared" si="1"/>
        <v>-1.0658184558572415E-2</v>
      </c>
    </row>
    <row r="93" spans="1:3">
      <c r="A93" s="1">
        <v>39645</v>
      </c>
      <c r="B93">
        <v>535.6</v>
      </c>
      <c r="C93">
        <f t="shared" si="1"/>
        <v>3.7106444939959925E-2</v>
      </c>
    </row>
    <row r="94" spans="1:3">
      <c r="A94" s="1">
        <v>39646</v>
      </c>
      <c r="B94">
        <v>533.44000000000005</v>
      </c>
      <c r="C94">
        <f t="shared" si="1"/>
        <v>-4.041014254588195E-3</v>
      </c>
    </row>
    <row r="95" spans="1:3">
      <c r="A95" s="1">
        <v>39647</v>
      </c>
      <c r="B95">
        <v>481.32</v>
      </c>
      <c r="C95">
        <f t="shared" si="1"/>
        <v>-0.1028142699924675</v>
      </c>
    </row>
    <row r="96" spans="1:3">
      <c r="A96" s="1">
        <v>39650</v>
      </c>
      <c r="B96">
        <v>468.8</v>
      </c>
      <c r="C96">
        <f t="shared" si="1"/>
        <v>-2.6356091307158942E-2</v>
      </c>
    </row>
    <row r="97" spans="1:4">
      <c r="A97" s="1">
        <v>39651</v>
      </c>
      <c r="B97">
        <v>477.11</v>
      </c>
      <c r="C97">
        <f t="shared" si="1"/>
        <v>1.7570834006065583E-2</v>
      </c>
    </row>
    <row r="98" spans="1:4">
      <c r="A98" s="1">
        <v>39652</v>
      </c>
      <c r="B98">
        <v>489.22</v>
      </c>
      <c r="C98">
        <f t="shared" si="1"/>
        <v>2.5065213782866008E-2</v>
      </c>
    </row>
    <row r="99" spans="1:4">
      <c r="A99" s="1">
        <v>39653</v>
      </c>
      <c r="B99">
        <v>475.62</v>
      </c>
      <c r="C99">
        <f t="shared" si="1"/>
        <v>-2.8193069974614893E-2</v>
      </c>
    </row>
    <row r="100" spans="1:4">
      <c r="A100" s="1">
        <v>39654</v>
      </c>
      <c r="B100">
        <v>491.98</v>
      </c>
      <c r="C100">
        <f t="shared" si="1"/>
        <v>3.3818849182434413E-2</v>
      </c>
    </row>
    <row r="101" spans="1:4">
      <c r="A101" s="1">
        <v>39657</v>
      </c>
      <c r="B101">
        <v>477.12</v>
      </c>
      <c r="C101">
        <f t="shared" si="1"/>
        <v>-3.067003368318031E-2</v>
      </c>
    </row>
    <row r="102" spans="1:4">
      <c r="A102" s="1">
        <v>39658</v>
      </c>
      <c r="B102">
        <v>483.11</v>
      </c>
      <c r="C102">
        <f t="shared" si="1"/>
        <v>1.2476339417858731E-2</v>
      </c>
    </row>
    <row r="103" spans="1:4">
      <c r="A103" s="1">
        <v>39659</v>
      </c>
      <c r="B103">
        <v>482.7</v>
      </c>
      <c r="C103">
        <f t="shared" si="1"/>
        <v>-8.4902832778500003E-4</v>
      </c>
    </row>
    <row r="104" spans="1:4">
      <c r="A104" s="1">
        <v>39660</v>
      </c>
      <c r="B104">
        <v>473.75</v>
      </c>
      <c r="C104">
        <f t="shared" si="1"/>
        <v>-1.8715586269811142E-2</v>
      </c>
    </row>
    <row r="105" spans="1:4">
      <c r="A105" s="1">
        <v>39661</v>
      </c>
      <c r="B105">
        <v>467.86</v>
      </c>
      <c r="C105">
        <f t="shared" si="1"/>
        <v>-1.251065053101498E-2</v>
      </c>
    </row>
    <row r="106" spans="1:4">
      <c r="A106" s="1">
        <v>39664</v>
      </c>
      <c r="B106">
        <v>463</v>
      </c>
      <c r="C106">
        <f t="shared" si="1"/>
        <v>-1.0442051779387106E-2</v>
      </c>
    </row>
    <row r="107" spans="1:4">
      <c r="A107" s="1">
        <v>39665</v>
      </c>
      <c r="B107">
        <v>479.85</v>
      </c>
      <c r="C107">
        <f t="shared" si="1"/>
        <v>3.5746500977402645E-2</v>
      </c>
    </row>
    <row r="108" spans="1:4">
      <c r="A108" s="1">
        <v>39666</v>
      </c>
      <c r="B108">
        <v>486.34</v>
      </c>
      <c r="C108">
        <f t="shared" si="1"/>
        <v>1.343441271627625E-2</v>
      </c>
      <c r="D108">
        <f>STDEV(C19:C108)*SQRT(365)</f>
        <v>0.56743955371675048</v>
      </c>
    </row>
    <row r="109" spans="1:4">
      <c r="A109" s="1">
        <v>39667</v>
      </c>
      <c r="B109">
        <v>479.12</v>
      </c>
      <c r="C109">
        <f t="shared" si="1"/>
        <v>-1.4956879823706134E-2</v>
      </c>
      <c r="D109">
        <f t="shared" ref="D109:D172" si="2">STDEV(C20:C109)*SQRT(365)</f>
        <v>0.5572991947923025</v>
      </c>
    </row>
    <row r="110" spans="1:4">
      <c r="A110" s="1">
        <v>39668</v>
      </c>
      <c r="B110">
        <v>495.01</v>
      </c>
      <c r="C110">
        <f t="shared" si="1"/>
        <v>3.2626876428627313E-2</v>
      </c>
      <c r="D110">
        <f t="shared" si="2"/>
        <v>0.5610838189360926</v>
      </c>
    </row>
    <row r="111" spans="1:4">
      <c r="A111" s="1">
        <v>39671</v>
      </c>
      <c r="B111">
        <v>500.84</v>
      </c>
      <c r="C111">
        <f t="shared" si="1"/>
        <v>1.1708724415912645E-2</v>
      </c>
      <c r="D111">
        <f t="shared" si="2"/>
        <v>0.55943156202649158</v>
      </c>
    </row>
    <row r="112" spans="1:4">
      <c r="A112" s="1">
        <v>39672</v>
      </c>
      <c r="B112">
        <v>502.61</v>
      </c>
      <c r="C112">
        <f t="shared" si="1"/>
        <v>3.5278326488138259E-3</v>
      </c>
      <c r="D112">
        <f t="shared" si="2"/>
        <v>0.55530456101947434</v>
      </c>
    </row>
    <row r="113" spans="1:4">
      <c r="A113" s="1">
        <v>39673</v>
      </c>
      <c r="B113">
        <v>500.03</v>
      </c>
      <c r="C113">
        <f t="shared" si="1"/>
        <v>-5.1464248272970583E-3</v>
      </c>
      <c r="D113">
        <f t="shared" si="2"/>
        <v>0.55494191739861953</v>
      </c>
    </row>
    <row r="114" spans="1:4">
      <c r="A114" s="1">
        <v>39674</v>
      </c>
      <c r="B114">
        <v>505.49</v>
      </c>
      <c r="C114">
        <f t="shared" si="1"/>
        <v>1.0860159248918635E-2</v>
      </c>
      <c r="D114">
        <f t="shared" si="2"/>
        <v>0.55387833765850503</v>
      </c>
    </row>
    <row r="115" spans="1:4">
      <c r="A115" s="1">
        <v>39675</v>
      </c>
      <c r="B115">
        <v>510.15</v>
      </c>
      <c r="C115">
        <f t="shared" si="1"/>
        <v>9.1765442501317677E-3</v>
      </c>
      <c r="D115">
        <f t="shared" si="2"/>
        <v>0.55384687757051809</v>
      </c>
    </row>
    <row r="116" spans="1:4">
      <c r="A116" s="1">
        <v>39678</v>
      </c>
      <c r="B116">
        <v>498.3</v>
      </c>
      <c r="C116">
        <f t="shared" si="1"/>
        <v>-2.3502494833955199E-2</v>
      </c>
      <c r="D116">
        <f t="shared" si="2"/>
        <v>0.55569873412394044</v>
      </c>
    </row>
    <row r="117" spans="1:4">
      <c r="A117" s="1">
        <v>39679</v>
      </c>
      <c r="B117">
        <v>490.5</v>
      </c>
      <c r="C117">
        <f t="shared" si="1"/>
        <v>-1.5777026281941137E-2</v>
      </c>
      <c r="D117">
        <f t="shared" si="2"/>
        <v>0.5542396958251522</v>
      </c>
    </row>
    <row r="118" spans="1:4">
      <c r="A118" s="1">
        <v>39680</v>
      </c>
      <c r="B118">
        <v>485</v>
      </c>
      <c r="C118">
        <f t="shared" si="1"/>
        <v>-1.1276388067934609E-2</v>
      </c>
      <c r="D118">
        <f t="shared" si="2"/>
        <v>0.55410135649052694</v>
      </c>
    </row>
    <row r="119" spans="1:4">
      <c r="A119" s="1">
        <v>39681</v>
      </c>
      <c r="B119">
        <v>486.53</v>
      </c>
      <c r="C119">
        <f t="shared" si="1"/>
        <v>3.1496737411227183E-3</v>
      </c>
      <c r="D119">
        <f t="shared" si="2"/>
        <v>0.5536226550222253</v>
      </c>
    </row>
    <row r="120" spans="1:4">
      <c r="A120" s="1">
        <v>39682</v>
      </c>
      <c r="B120">
        <v>490.59</v>
      </c>
      <c r="C120">
        <f t="shared" si="1"/>
        <v>8.3101837338029651E-3</v>
      </c>
      <c r="D120">
        <f t="shared" si="2"/>
        <v>0.55272086038502433</v>
      </c>
    </row>
    <row r="121" spans="1:4">
      <c r="A121" s="1">
        <v>39685</v>
      </c>
      <c r="B121">
        <v>483.01</v>
      </c>
      <c r="C121">
        <f t="shared" si="1"/>
        <v>-1.5571391040412188E-2</v>
      </c>
      <c r="D121">
        <f t="shared" si="2"/>
        <v>0.5530944511829744</v>
      </c>
    </row>
    <row r="122" spans="1:4">
      <c r="A122" s="1">
        <v>39686</v>
      </c>
      <c r="B122">
        <v>474.16</v>
      </c>
      <c r="C122">
        <f t="shared" si="1"/>
        <v>-1.8492539892413864E-2</v>
      </c>
      <c r="D122">
        <f t="shared" si="2"/>
        <v>0.41300450210101369</v>
      </c>
    </row>
    <row r="123" spans="1:4">
      <c r="A123" s="1">
        <v>39687</v>
      </c>
      <c r="B123">
        <v>468.58</v>
      </c>
      <c r="C123">
        <f t="shared" si="1"/>
        <v>-1.1837972641088969E-2</v>
      </c>
      <c r="D123">
        <f t="shared" si="2"/>
        <v>0.41352512384230894</v>
      </c>
    </row>
    <row r="124" spans="1:4">
      <c r="A124" s="1">
        <v>39688</v>
      </c>
      <c r="B124">
        <v>473.78</v>
      </c>
      <c r="C124">
        <f t="shared" si="1"/>
        <v>1.1036234091486881E-2</v>
      </c>
      <c r="D124">
        <f t="shared" si="2"/>
        <v>0.40884863091806245</v>
      </c>
    </row>
    <row r="125" spans="1:4">
      <c r="A125" s="1">
        <v>39689</v>
      </c>
      <c r="B125">
        <v>463.29</v>
      </c>
      <c r="C125">
        <f t="shared" si="1"/>
        <v>-2.2389871026961338E-2</v>
      </c>
      <c r="D125">
        <f t="shared" si="2"/>
        <v>0.41003862142599773</v>
      </c>
    </row>
    <row r="126" spans="1:4">
      <c r="A126" s="1">
        <v>39693</v>
      </c>
      <c r="B126">
        <v>465.25</v>
      </c>
      <c r="C126">
        <f t="shared" si="1"/>
        <v>4.2216876193407402E-3</v>
      </c>
      <c r="D126">
        <f t="shared" si="2"/>
        <v>0.41011471014451956</v>
      </c>
    </row>
    <row r="127" spans="1:4">
      <c r="A127" s="1">
        <v>39694</v>
      </c>
      <c r="B127">
        <v>464.41</v>
      </c>
      <c r="C127">
        <f t="shared" si="1"/>
        <v>-1.8071127693908339E-3</v>
      </c>
      <c r="D127">
        <f t="shared" si="2"/>
        <v>0.41004939199295232</v>
      </c>
    </row>
    <row r="128" spans="1:4">
      <c r="A128" s="1">
        <v>39695</v>
      </c>
      <c r="B128">
        <v>450.26</v>
      </c>
      <c r="C128">
        <f t="shared" si="1"/>
        <v>-3.0942589060141634E-2</v>
      </c>
      <c r="D128">
        <f t="shared" si="2"/>
        <v>0.41282768284157456</v>
      </c>
    </row>
    <row r="129" spans="1:4">
      <c r="A129" s="1">
        <v>39696</v>
      </c>
      <c r="B129">
        <v>444.25</v>
      </c>
      <c r="C129">
        <f t="shared" si="1"/>
        <v>-1.3437726658067065E-2</v>
      </c>
      <c r="D129">
        <f t="shared" si="2"/>
        <v>0.41248084456934825</v>
      </c>
    </row>
    <row r="130" spans="1:4">
      <c r="A130" s="1">
        <v>39699</v>
      </c>
      <c r="B130">
        <v>419.95</v>
      </c>
      <c r="C130">
        <f t="shared" si="1"/>
        <v>-5.625181046312458E-2</v>
      </c>
      <c r="D130">
        <f t="shared" si="2"/>
        <v>0.4217095746025572</v>
      </c>
    </row>
    <row r="131" spans="1:4">
      <c r="A131" s="1">
        <v>39700</v>
      </c>
      <c r="B131">
        <v>418.66</v>
      </c>
      <c r="C131">
        <f t="shared" si="1"/>
        <v>-3.0765219052620806E-3</v>
      </c>
      <c r="D131">
        <f t="shared" si="2"/>
        <v>0.4154083831718744</v>
      </c>
    </row>
    <row r="132" spans="1:4">
      <c r="A132" s="1">
        <v>39701</v>
      </c>
      <c r="B132">
        <v>414.16</v>
      </c>
      <c r="C132">
        <f t="shared" si="1"/>
        <v>-1.0806762072728066E-2</v>
      </c>
      <c r="D132">
        <f t="shared" si="2"/>
        <v>0.41434280145734426</v>
      </c>
    </row>
    <row r="133" spans="1:4">
      <c r="A133" s="1">
        <v>39702</v>
      </c>
      <c r="B133">
        <v>433.75</v>
      </c>
      <c r="C133">
        <f t="shared" si="1"/>
        <v>4.6215958667422945E-2</v>
      </c>
      <c r="D133">
        <f t="shared" si="2"/>
        <v>0.42300296639899782</v>
      </c>
    </row>
    <row r="134" spans="1:4">
      <c r="A134" s="1">
        <v>39703</v>
      </c>
      <c r="B134">
        <v>437.66</v>
      </c>
      <c r="C134">
        <f t="shared" si="1"/>
        <v>8.9740219651449678E-3</v>
      </c>
      <c r="D134">
        <f t="shared" si="2"/>
        <v>0.42314775641036173</v>
      </c>
    </row>
    <row r="135" spans="1:4">
      <c r="A135" s="1">
        <v>39706</v>
      </c>
      <c r="B135">
        <v>433.86</v>
      </c>
      <c r="C135">
        <f t="shared" si="1"/>
        <v>-8.7204518112984838E-3</v>
      </c>
      <c r="D135">
        <f t="shared" si="2"/>
        <v>0.4228653523973589</v>
      </c>
    </row>
    <row r="136" spans="1:4">
      <c r="A136" s="1">
        <v>39707</v>
      </c>
      <c r="B136">
        <v>442.93</v>
      </c>
      <c r="C136">
        <f t="shared" si="1"/>
        <v>2.0689842600746713E-2</v>
      </c>
      <c r="D136">
        <f t="shared" si="2"/>
        <v>0.42512265894049323</v>
      </c>
    </row>
    <row r="137" spans="1:4">
      <c r="A137" s="1">
        <v>39708</v>
      </c>
      <c r="B137">
        <v>414.49</v>
      </c>
      <c r="C137">
        <f t="shared" si="1"/>
        <v>-6.6362895183688181E-2</v>
      </c>
      <c r="D137">
        <f t="shared" si="2"/>
        <v>0.44301423657847089</v>
      </c>
    </row>
    <row r="138" spans="1:4">
      <c r="A138" s="1">
        <v>39709</v>
      </c>
      <c r="B138">
        <v>439.08</v>
      </c>
      <c r="C138">
        <f t="shared" si="1"/>
        <v>5.7632779987141607E-2</v>
      </c>
      <c r="D138">
        <f t="shared" si="2"/>
        <v>0.45742540281162852</v>
      </c>
    </row>
    <row r="139" spans="1:4">
      <c r="A139" s="1">
        <v>39710</v>
      </c>
      <c r="B139">
        <v>449.15</v>
      </c>
      <c r="C139">
        <f t="shared" si="1"/>
        <v>2.2675278856099854E-2</v>
      </c>
      <c r="D139">
        <f t="shared" si="2"/>
        <v>0.46038048188550929</v>
      </c>
    </row>
    <row r="140" spans="1:4">
      <c r="A140" s="1">
        <v>39713</v>
      </c>
      <c r="B140">
        <v>430.14</v>
      </c>
      <c r="C140">
        <f t="shared" si="1"/>
        <v>-4.3246170582379791E-2</v>
      </c>
      <c r="D140">
        <f t="shared" si="2"/>
        <v>0.4671972872614979</v>
      </c>
    </row>
    <row r="141" spans="1:4">
      <c r="A141" s="1">
        <v>39714</v>
      </c>
      <c r="B141">
        <v>429.27</v>
      </c>
      <c r="C141">
        <f t="shared" si="1"/>
        <v>-2.0246455060825698E-3</v>
      </c>
      <c r="D141">
        <f t="shared" si="2"/>
        <v>0.46663085056337472</v>
      </c>
    </row>
    <row r="142" spans="1:4">
      <c r="A142" s="1">
        <v>39715</v>
      </c>
      <c r="B142">
        <v>435.11</v>
      </c>
      <c r="C142">
        <f t="shared" si="1"/>
        <v>1.3512781098018758E-2</v>
      </c>
      <c r="D142">
        <f t="shared" si="2"/>
        <v>0.46785594119266599</v>
      </c>
    </row>
    <row r="143" spans="1:4">
      <c r="A143" s="1">
        <v>39716</v>
      </c>
      <c r="B143">
        <v>439.6</v>
      </c>
      <c r="C143">
        <f t="shared" si="1"/>
        <v>1.0266349844694267E-2</v>
      </c>
      <c r="D143">
        <f t="shared" si="2"/>
        <v>0.46863260324179107</v>
      </c>
    </row>
    <row r="144" spans="1:4">
      <c r="A144" s="1">
        <v>39717</v>
      </c>
      <c r="B144">
        <v>431.04</v>
      </c>
      <c r="C144">
        <f t="shared" si="1"/>
        <v>-1.9664329307467178E-2</v>
      </c>
      <c r="D144">
        <f t="shared" si="2"/>
        <v>0.46971419414346599</v>
      </c>
    </row>
    <row r="145" spans="1:4">
      <c r="A145" s="1">
        <v>39720</v>
      </c>
      <c r="B145">
        <v>381</v>
      </c>
      <c r="C145">
        <f t="shared" si="1"/>
        <v>-0.12340151809529826</v>
      </c>
      <c r="D145">
        <f t="shared" si="2"/>
        <v>0.51994741438637404</v>
      </c>
    </row>
    <row r="146" spans="1:4">
      <c r="A146" s="1">
        <v>39721</v>
      </c>
      <c r="B146">
        <v>400.52</v>
      </c>
      <c r="C146">
        <f t="shared" si="1"/>
        <v>4.9964327712900922E-2</v>
      </c>
      <c r="D146">
        <f t="shared" si="2"/>
        <v>0.5311923985783934</v>
      </c>
    </row>
    <row r="147" spans="1:4">
      <c r="A147" s="1">
        <v>39722</v>
      </c>
      <c r="B147">
        <v>411.72</v>
      </c>
      <c r="C147">
        <f t="shared" si="1"/>
        <v>2.7579803818756788E-2</v>
      </c>
      <c r="D147">
        <f t="shared" si="2"/>
        <v>0.53474573798877478</v>
      </c>
    </row>
    <row r="148" spans="1:4">
      <c r="A148" s="1">
        <v>39723</v>
      </c>
      <c r="B148">
        <v>390.49</v>
      </c>
      <c r="C148">
        <f t="shared" ref="C148:C211" si="3">LN(B148/B147)</f>
        <v>-5.294114590113571E-2</v>
      </c>
      <c r="D148">
        <f t="shared" si="2"/>
        <v>0.53988842019780381</v>
      </c>
    </row>
    <row r="149" spans="1:4">
      <c r="A149" s="1">
        <v>39724</v>
      </c>
      <c r="B149">
        <v>386.91</v>
      </c>
      <c r="C149">
        <f t="shared" si="3"/>
        <v>-9.2102529128133236E-3</v>
      </c>
      <c r="D149">
        <f t="shared" si="2"/>
        <v>0.53886791417112745</v>
      </c>
    </row>
    <row r="150" spans="1:4">
      <c r="A150" s="1">
        <v>39727</v>
      </c>
      <c r="B150">
        <v>371.21</v>
      </c>
      <c r="C150">
        <f t="shared" si="3"/>
        <v>-4.1424167640057692E-2</v>
      </c>
      <c r="D150">
        <f t="shared" si="2"/>
        <v>0.5405228533173998</v>
      </c>
    </row>
    <row r="151" spans="1:4">
      <c r="A151" s="1">
        <v>39728</v>
      </c>
      <c r="B151">
        <v>346.01</v>
      </c>
      <c r="C151">
        <f t="shared" si="3"/>
        <v>-7.0300263830170684E-2</v>
      </c>
      <c r="D151">
        <f t="shared" si="2"/>
        <v>0.55587123407390038</v>
      </c>
    </row>
    <row r="152" spans="1:4">
      <c r="A152" s="1">
        <v>39729</v>
      </c>
      <c r="B152">
        <v>338.11</v>
      </c>
      <c r="C152">
        <f t="shared" si="3"/>
        <v>-2.3096390049522551E-2</v>
      </c>
      <c r="D152">
        <f t="shared" si="2"/>
        <v>0.55636693784366054</v>
      </c>
    </row>
    <row r="153" spans="1:4">
      <c r="A153" s="1">
        <v>39730</v>
      </c>
      <c r="B153">
        <v>328.98</v>
      </c>
      <c r="C153">
        <f t="shared" si="3"/>
        <v>-2.7374327680646578E-2</v>
      </c>
      <c r="D153">
        <f t="shared" si="2"/>
        <v>0.55784482599628704</v>
      </c>
    </row>
    <row r="154" spans="1:4">
      <c r="A154" s="1">
        <v>39731</v>
      </c>
      <c r="B154">
        <v>332</v>
      </c>
      <c r="C154">
        <f t="shared" si="3"/>
        <v>9.1380102724763958E-3</v>
      </c>
      <c r="D154">
        <f t="shared" si="2"/>
        <v>0.5579000351440685</v>
      </c>
    </row>
    <row r="155" spans="1:4">
      <c r="A155" s="1">
        <v>39734</v>
      </c>
      <c r="B155">
        <v>381.02</v>
      </c>
      <c r="C155">
        <f t="shared" si="3"/>
        <v>0.13771689827080022</v>
      </c>
      <c r="D155">
        <f t="shared" si="2"/>
        <v>0.62582056081336246</v>
      </c>
    </row>
    <row r="156" spans="1:4">
      <c r="A156" s="1">
        <v>39735</v>
      </c>
      <c r="B156">
        <v>362.71</v>
      </c>
      <c r="C156">
        <f t="shared" si="3"/>
        <v>-4.9248250283192165E-2</v>
      </c>
      <c r="D156">
        <f t="shared" si="2"/>
        <v>0.62958107942516306</v>
      </c>
    </row>
    <row r="157" spans="1:4">
      <c r="A157" s="1">
        <v>39736</v>
      </c>
      <c r="B157">
        <v>339.17</v>
      </c>
      <c r="C157">
        <f t="shared" si="3"/>
        <v>-6.7102160293922769E-2</v>
      </c>
      <c r="D157">
        <f t="shared" si="2"/>
        <v>0.64153617548902719</v>
      </c>
    </row>
    <row r="158" spans="1:4">
      <c r="A158" s="1">
        <v>39737</v>
      </c>
      <c r="B158">
        <v>353.02</v>
      </c>
      <c r="C158">
        <f t="shared" si="3"/>
        <v>4.0023255941958998E-2</v>
      </c>
      <c r="D158">
        <f t="shared" si="2"/>
        <v>0.64805409627977739</v>
      </c>
    </row>
    <row r="159" spans="1:4">
      <c r="A159" s="1">
        <v>39738</v>
      </c>
      <c r="B159">
        <v>372.54</v>
      </c>
      <c r="C159">
        <f t="shared" si="3"/>
        <v>5.3819702052723697E-2</v>
      </c>
      <c r="D159">
        <f t="shared" si="2"/>
        <v>0.65834601240056956</v>
      </c>
    </row>
    <row r="160" spans="1:4">
      <c r="A160" s="1">
        <v>39741</v>
      </c>
      <c r="B160">
        <v>379.32</v>
      </c>
      <c r="C160">
        <f t="shared" si="3"/>
        <v>1.8035761410670169E-2</v>
      </c>
      <c r="D160">
        <f t="shared" si="2"/>
        <v>0.65884127819026073</v>
      </c>
    </row>
    <row r="161" spans="1:4">
      <c r="A161" s="1">
        <v>39742</v>
      </c>
      <c r="B161">
        <v>362.75</v>
      </c>
      <c r="C161">
        <f t="shared" si="3"/>
        <v>-4.4666284251229454E-2</v>
      </c>
      <c r="D161">
        <f t="shared" si="2"/>
        <v>0.65942453323009176</v>
      </c>
    </row>
    <row r="162" spans="1:4">
      <c r="A162" s="1">
        <v>39743</v>
      </c>
      <c r="B162">
        <v>355.67</v>
      </c>
      <c r="C162">
        <f t="shared" si="3"/>
        <v>-1.9710557103343362E-2</v>
      </c>
      <c r="D162">
        <f t="shared" si="2"/>
        <v>0.65990919615949439</v>
      </c>
    </row>
    <row r="163" spans="1:4">
      <c r="A163" s="1">
        <v>39744</v>
      </c>
      <c r="B163">
        <v>352.32</v>
      </c>
      <c r="C163">
        <f t="shared" si="3"/>
        <v>-9.4634811266387214E-3</v>
      </c>
      <c r="D163">
        <f t="shared" si="2"/>
        <v>0.65996172934169206</v>
      </c>
    </row>
    <row r="164" spans="1:4">
      <c r="A164" s="1">
        <v>39745</v>
      </c>
      <c r="B164">
        <v>339.29</v>
      </c>
      <c r="C164">
        <f t="shared" si="3"/>
        <v>-3.7684654621717092E-2</v>
      </c>
      <c r="D164">
        <f t="shared" si="2"/>
        <v>0.66302433034689923</v>
      </c>
    </row>
    <row r="165" spans="1:4">
      <c r="A165" s="1">
        <v>39748</v>
      </c>
      <c r="B165">
        <v>329.49</v>
      </c>
      <c r="C165">
        <f t="shared" si="3"/>
        <v>-2.9309194444233726E-2</v>
      </c>
      <c r="D165">
        <f t="shared" si="2"/>
        <v>0.66472701990008254</v>
      </c>
    </row>
    <row r="166" spans="1:4">
      <c r="A166" s="1">
        <v>39749</v>
      </c>
      <c r="B166">
        <v>368.75</v>
      </c>
      <c r="C166">
        <f t="shared" si="3"/>
        <v>0.11257290318566525</v>
      </c>
      <c r="D166">
        <f t="shared" si="2"/>
        <v>0.70504036237370005</v>
      </c>
    </row>
    <row r="167" spans="1:4">
      <c r="A167" s="1">
        <v>39750</v>
      </c>
      <c r="B167">
        <v>358</v>
      </c>
      <c r="C167">
        <f t="shared" si="3"/>
        <v>-2.9585921253329258E-2</v>
      </c>
      <c r="D167">
        <f t="shared" si="2"/>
        <v>0.70684993810678676</v>
      </c>
    </row>
    <row r="168" spans="1:4">
      <c r="A168" s="1">
        <v>39751</v>
      </c>
      <c r="B168">
        <v>359.69</v>
      </c>
      <c r="C168">
        <f t="shared" si="3"/>
        <v>4.7095629691923033E-3</v>
      </c>
      <c r="D168">
        <f t="shared" si="2"/>
        <v>0.70710071961058019</v>
      </c>
    </row>
    <row r="169" spans="1:4">
      <c r="A169" s="1">
        <v>39752</v>
      </c>
      <c r="B169">
        <v>359.36</v>
      </c>
      <c r="C169">
        <f t="shared" si="3"/>
        <v>-9.1787781981425283E-4</v>
      </c>
      <c r="D169">
        <f t="shared" si="2"/>
        <v>0.70591307770974177</v>
      </c>
    </row>
    <row r="170" spans="1:4">
      <c r="A170" s="1">
        <v>39755</v>
      </c>
      <c r="B170">
        <v>346.49</v>
      </c>
      <c r="C170">
        <f t="shared" si="3"/>
        <v>-3.6470713365439153E-2</v>
      </c>
      <c r="D170">
        <f t="shared" si="2"/>
        <v>0.70499921131670429</v>
      </c>
    </row>
    <row r="171" spans="1:4">
      <c r="A171" s="1">
        <v>39756</v>
      </c>
      <c r="B171">
        <v>366.94</v>
      </c>
      <c r="C171">
        <f t="shared" si="3"/>
        <v>5.7344388765934319E-2</v>
      </c>
      <c r="D171">
        <f t="shared" si="2"/>
        <v>0.71596689215158316</v>
      </c>
    </row>
    <row r="172" spans="1:4">
      <c r="A172" s="1">
        <v>39757</v>
      </c>
      <c r="B172">
        <v>342.24</v>
      </c>
      <c r="C172">
        <f t="shared" si="3"/>
        <v>-6.9686101616478091E-2</v>
      </c>
      <c r="D172">
        <f t="shared" si="2"/>
        <v>0.72806191251188268</v>
      </c>
    </row>
    <row r="173" spans="1:4">
      <c r="A173" s="1">
        <v>39758</v>
      </c>
      <c r="B173">
        <v>331.22</v>
      </c>
      <c r="C173">
        <f t="shared" si="3"/>
        <v>-3.272943817275055E-2</v>
      </c>
      <c r="D173">
        <f t="shared" ref="D173:D236" si="4">STDEV(C84:C173)*SQRT(365)</f>
        <v>0.72900998280597218</v>
      </c>
    </row>
    <row r="174" spans="1:4">
      <c r="A174" s="1">
        <v>39759</v>
      </c>
      <c r="B174">
        <v>331.14</v>
      </c>
      <c r="C174">
        <f t="shared" si="3"/>
        <v>-2.4156048188013379E-4</v>
      </c>
      <c r="D174">
        <f t="shared" si="4"/>
        <v>0.72884003179829882</v>
      </c>
    </row>
    <row r="175" spans="1:4">
      <c r="A175" s="1">
        <v>39762</v>
      </c>
      <c r="B175">
        <v>318.77999999999997</v>
      </c>
      <c r="C175">
        <f t="shared" si="3"/>
        <v>-3.8040036988558089E-2</v>
      </c>
      <c r="D175">
        <f t="shared" si="4"/>
        <v>0.73017391629111106</v>
      </c>
    </row>
    <row r="176" spans="1:4">
      <c r="A176" s="1">
        <v>39763</v>
      </c>
      <c r="B176">
        <v>311.45999999999998</v>
      </c>
      <c r="C176">
        <f t="shared" si="3"/>
        <v>-2.3230290623714206E-2</v>
      </c>
      <c r="D176">
        <f t="shared" si="4"/>
        <v>0.73001769173152964</v>
      </c>
    </row>
    <row r="177" spans="1:4">
      <c r="A177" s="1">
        <v>39764</v>
      </c>
      <c r="B177">
        <v>291</v>
      </c>
      <c r="C177">
        <f t="shared" si="3"/>
        <v>-6.7947651895700026E-2</v>
      </c>
      <c r="D177">
        <f t="shared" si="4"/>
        <v>0.73860995533008</v>
      </c>
    </row>
    <row r="178" spans="1:4">
      <c r="A178" s="1">
        <v>39765</v>
      </c>
      <c r="B178">
        <v>312.08</v>
      </c>
      <c r="C178">
        <f t="shared" si="3"/>
        <v>6.9936298026908442E-2</v>
      </c>
      <c r="D178">
        <f t="shared" si="4"/>
        <v>0.75392644612037663</v>
      </c>
    </row>
    <row r="179" spans="1:4">
      <c r="A179" s="1">
        <v>39766</v>
      </c>
      <c r="B179">
        <v>310.02</v>
      </c>
      <c r="C179">
        <f t="shared" si="3"/>
        <v>-6.6227536712528739E-3</v>
      </c>
      <c r="D179">
        <f t="shared" si="4"/>
        <v>0.7538758284295175</v>
      </c>
    </row>
    <row r="180" spans="1:4">
      <c r="A180" s="1">
        <v>39769</v>
      </c>
      <c r="B180">
        <v>300.12</v>
      </c>
      <c r="C180">
        <f t="shared" si="3"/>
        <v>-3.2454416849620152E-2</v>
      </c>
      <c r="D180">
        <f t="shared" si="4"/>
        <v>0.7556276831887655</v>
      </c>
    </row>
    <row r="181" spans="1:4">
      <c r="A181" s="1">
        <v>39770</v>
      </c>
      <c r="B181">
        <v>297.42</v>
      </c>
      <c r="C181">
        <f t="shared" si="3"/>
        <v>-9.0371134169903913E-3</v>
      </c>
      <c r="D181">
        <f t="shared" si="4"/>
        <v>0.75488491794081103</v>
      </c>
    </row>
    <row r="182" spans="1:4">
      <c r="A182" s="1">
        <v>39771</v>
      </c>
      <c r="B182">
        <v>280.18</v>
      </c>
      <c r="C182">
        <f t="shared" si="3"/>
        <v>-5.9713027492569647E-2</v>
      </c>
      <c r="D182">
        <f t="shared" si="4"/>
        <v>0.76248755420450431</v>
      </c>
    </row>
    <row r="183" spans="1:4">
      <c r="A183" s="1">
        <v>39772</v>
      </c>
      <c r="B183">
        <v>259.56</v>
      </c>
      <c r="C183">
        <f t="shared" si="3"/>
        <v>-7.644436401500021E-2</v>
      </c>
      <c r="D183">
        <f t="shared" si="4"/>
        <v>0.76993338926026011</v>
      </c>
    </row>
    <row r="184" spans="1:4">
      <c r="A184" s="1">
        <v>39773</v>
      </c>
      <c r="B184">
        <v>262.43</v>
      </c>
      <c r="C184">
        <f t="shared" si="3"/>
        <v>1.0996490050166332E-2</v>
      </c>
      <c r="D184">
        <f t="shared" si="4"/>
        <v>0.77084942033151538</v>
      </c>
    </row>
    <row r="185" spans="1:4">
      <c r="A185" s="1">
        <v>39776</v>
      </c>
      <c r="B185">
        <v>257.44</v>
      </c>
      <c r="C185">
        <f t="shared" si="3"/>
        <v>-1.9197696559060933E-2</v>
      </c>
      <c r="D185">
        <f t="shared" si="4"/>
        <v>0.74662931835964275</v>
      </c>
    </row>
    <row r="186" spans="1:4">
      <c r="A186" s="1">
        <v>39777</v>
      </c>
      <c r="B186">
        <v>282.05</v>
      </c>
      <c r="C186">
        <f t="shared" si="3"/>
        <v>9.1297676941912015E-2</v>
      </c>
      <c r="D186">
        <f t="shared" si="4"/>
        <v>0.77127768251706574</v>
      </c>
    </row>
    <row r="187" spans="1:4">
      <c r="A187" s="1">
        <v>39778</v>
      </c>
      <c r="B187">
        <v>292.08999999999997</v>
      </c>
      <c r="C187">
        <f t="shared" si="3"/>
        <v>3.4977613770605702E-2</v>
      </c>
      <c r="D187">
        <f t="shared" si="4"/>
        <v>0.7742175282169903</v>
      </c>
    </row>
    <row r="188" spans="1:4">
      <c r="A188" s="1">
        <v>39780</v>
      </c>
      <c r="B188">
        <v>292.95999999999998</v>
      </c>
      <c r="C188">
        <f t="shared" si="3"/>
        <v>2.9741069696095049E-3</v>
      </c>
      <c r="D188">
        <f t="shared" si="4"/>
        <v>0.77192119532111581</v>
      </c>
    </row>
    <row r="189" spans="1:4">
      <c r="A189" s="1">
        <v>39783</v>
      </c>
      <c r="B189">
        <v>265.99</v>
      </c>
      <c r="C189">
        <f t="shared" si="3"/>
        <v>-9.6577366836135353E-2</v>
      </c>
      <c r="D189">
        <f t="shared" si="4"/>
        <v>0.79211466894326077</v>
      </c>
    </row>
    <row r="190" spans="1:4">
      <c r="A190" s="1">
        <v>39784</v>
      </c>
      <c r="B190">
        <v>275.11</v>
      </c>
      <c r="C190">
        <f t="shared" si="3"/>
        <v>3.371230359783306E-2</v>
      </c>
      <c r="D190">
        <f t="shared" si="4"/>
        <v>0.79209248001751376</v>
      </c>
    </row>
    <row r="191" spans="1:4">
      <c r="A191" s="1">
        <v>39785</v>
      </c>
      <c r="B191">
        <v>279.43</v>
      </c>
      <c r="C191">
        <f t="shared" si="3"/>
        <v>1.5580796312920045E-2</v>
      </c>
      <c r="D191">
        <f t="shared" si="4"/>
        <v>0.79177079913225223</v>
      </c>
    </row>
    <row r="192" spans="1:4">
      <c r="A192" s="1">
        <v>39786</v>
      </c>
      <c r="B192">
        <v>274.33999999999997</v>
      </c>
      <c r="C192">
        <f t="shared" si="3"/>
        <v>-1.8383600950557476E-2</v>
      </c>
      <c r="D192">
        <f t="shared" si="4"/>
        <v>0.79126513845752178</v>
      </c>
    </row>
    <row r="193" spans="1:4">
      <c r="A193" s="1">
        <v>39787</v>
      </c>
      <c r="B193">
        <v>283.99</v>
      </c>
      <c r="C193">
        <f t="shared" si="3"/>
        <v>3.4570813223408443E-2</v>
      </c>
      <c r="D193">
        <f t="shared" si="4"/>
        <v>0.79546745949765851</v>
      </c>
    </row>
    <row r="194" spans="1:4">
      <c r="A194" s="1">
        <v>39790</v>
      </c>
      <c r="B194">
        <v>302.11</v>
      </c>
      <c r="C194">
        <f t="shared" si="3"/>
        <v>6.1852163193090066E-2</v>
      </c>
      <c r="D194">
        <f t="shared" si="4"/>
        <v>0.80661065439063628</v>
      </c>
    </row>
    <row r="195" spans="1:4">
      <c r="A195" s="1">
        <v>39791</v>
      </c>
      <c r="B195">
        <v>305.97000000000003</v>
      </c>
      <c r="C195">
        <f t="shared" si="3"/>
        <v>1.2695868463777312E-2</v>
      </c>
      <c r="D195">
        <f t="shared" si="4"/>
        <v>0.80724496697051507</v>
      </c>
    </row>
    <row r="196" spans="1:4">
      <c r="A196" s="1">
        <v>39792</v>
      </c>
      <c r="B196">
        <v>308.82</v>
      </c>
      <c r="C196">
        <f t="shared" si="3"/>
        <v>9.2715249621815893E-3</v>
      </c>
      <c r="D196">
        <f t="shared" si="4"/>
        <v>0.80764787174593466</v>
      </c>
    </row>
    <row r="197" spans="1:4">
      <c r="A197" s="1">
        <v>39793</v>
      </c>
      <c r="B197">
        <v>300.22000000000003</v>
      </c>
      <c r="C197">
        <f t="shared" si="3"/>
        <v>-2.8243043660688041E-2</v>
      </c>
      <c r="D197">
        <f t="shared" si="4"/>
        <v>0.80484638072893022</v>
      </c>
    </row>
    <row r="198" spans="1:4">
      <c r="A198" s="1">
        <v>39794</v>
      </c>
      <c r="B198">
        <v>315.76</v>
      </c>
      <c r="C198">
        <f t="shared" si="3"/>
        <v>5.0466892122561592E-2</v>
      </c>
      <c r="D198">
        <f t="shared" si="4"/>
        <v>0.81178995535555598</v>
      </c>
    </row>
    <row r="199" spans="1:4">
      <c r="A199" s="1">
        <v>39797</v>
      </c>
      <c r="B199">
        <v>310.67</v>
      </c>
      <c r="C199">
        <f t="shared" si="3"/>
        <v>-1.625117578093806E-2</v>
      </c>
      <c r="D199">
        <f t="shared" si="4"/>
        <v>0.81186055519762812</v>
      </c>
    </row>
    <row r="200" spans="1:4">
      <c r="A200" s="1">
        <v>39798</v>
      </c>
      <c r="B200">
        <v>325.27999999999997</v>
      </c>
      <c r="C200">
        <f t="shared" si="3"/>
        <v>4.5955094306382789E-2</v>
      </c>
      <c r="D200">
        <f t="shared" si="4"/>
        <v>0.81481963250910017</v>
      </c>
    </row>
    <row r="201" spans="1:4">
      <c r="A201" s="1">
        <v>39799</v>
      </c>
      <c r="B201">
        <v>315.24</v>
      </c>
      <c r="C201">
        <f t="shared" si="3"/>
        <v>-3.1352096394587539E-2</v>
      </c>
      <c r="D201">
        <f t="shared" si="4"/>
        <v>0.81588460866526036</v>
      </c>
    </row>
    <row r="202" spans="1:4">
      <c r="A202" s="1">
        <v>39800</v>
      </c>
      <c r="B202">
        <v>310.27999999999997</v>
      </c>
      <c r="C202">
        <f t="shared" si="3"/>
        <v>-1.5859137862778091E-2</v>
      </c>
      <c r="D202">
        <f t="shared" si="4"/>
        <v>0.8159736766066723</v>
      </c>
    </row>
    <row r="203" spans="1:4">
      <c r="A203" s="1">
        <v>39801</v>
      </c>
      <c r="B203">
        <v>310.17</v>
      </c>
      <c r="C203">
        <f t="shared" si="3"/>
        <v>-3.5458135595922322E-4</v>
      </c>
      <c r="D203">
        <f t="shared" si="4"/>
        <v>0.81603586409903239</v>
      </c>
    </row>
    <row r="204" spans="1:4">
      <c r="A204" s="1">
        <v>39804</v>
      </c>
      <c r="B204">
        <v>297.11</v>
      </c>
      <c r="C204">
        <f t="shared" si="3"/>
        <v>-4.3018093663816655E-2</v>
      </c>
      <c r="D204">
        <f t="shared" si="4"/>
        <v>0.81886692186318155</v>
      </c>
    </row>
    <row r="205" spans="1:4">
      <c r="A205" s="1">
        <v>39805</v>
      </c>
      <c r="B205">
        <v>298.02</v>
      </c>
      <c r="C205">
        <f t="shared" si="3"/>
        <v>3.0581577444193909E-3</v>
      </c>
      <c r="D205">
        <f t="shared" si="4"/>
        <v>0.81849740835695228</v>
      </c>
    </row>
    <row r="206" spans="1:4">
      <c r="A206" s="1">
        <v>39806</v>
      </c>
      <c r="B206">
        <v>302.95</v>
      </c>
      <c r="C206">
        <f t="shared" si="3"/>
        <v>1.6407177043683979E-2</v>
      </c>
      <c r="D206">
        <f t="shared" si="4"/>
        <v>0.81893788938764356</v>
      </c>
    </row>
    <row r="207" spans="1:4">
      <c r="A207" s="1">
        <v>39808</v>
      </c>
      <c r="B207">
        <v>300.36</v>
      </c>
      <c r="C207">
        <f t="shared" si="3"/>
        <v>-8.5860201593147816E-3</v>
      </c>
      <c r="D207">
        <f t="shared" si="4"/>
        <v>0.81869685754296417</v>
      </c>
    </row>
    <row r="208" spans="1:4">
      <c r="A208" s="1">
        <v>39811</v>
      </c>
      <c r="B208">
        <v>297.42</v>
      </c>
      <c r="C208">
        <f t="shared" si="3"/>
        <v>-9.8364739711456154E-3</v>
      </c>
      <c r="D208">
        <f t="shared" si="4"/>
        <v>0.81865996176505962</v>
      </c>
    </row>
    <row r="209" spans="1:4">
      <c r="A209" s="1">
        <v>39812</v>
      </c>
      <c r="B209">
        <v>303.11</v>
      </c>
      <c r="C209">
        <f t="shared" si="3"/>
        <v>1.8950494670727652E-2</v>
      </c>
      <c r="D209">
        <f t="shared" si="4"/>
        <v>0.81995673619310039</v>
      </c>
    </row>
    <row r="210" spans="1:4">
      <c r="A210" s="1">
        <v>39813</v>
      </c>
      <c r="B210">
        <v>307.64999999999998</v>
      </c>
      <c r="C210">
        <f t="shared" si="3"/>
        <v>1.4866997255234103E-2</v>
      </c>
      <c r="D210">
        <f t="shared" si="4"/>
        <v>0.82050783038631681</v>
      </c>
    </row>
    <row r="211" spans="1:4">
      <c r="A211" s="1">
        <v>39815</v>
      </c>
      <c r="B211">
        <v>321.32</v>
      </c>
      <c r="C211">
        <f t="shared" si="3"/>
        <v>4.3474738119112462E-2</v>
      </c>
      <c r="D211">
        <f t="shared" si="4"/>
        <v>0.82604013708183943</v>
      </c>
    </row>
    <row r="212" spans="1:4">
      <c r="A212" s="1">
        <v>39818</v>
      </c>
      <c r="B212">
        <v>328.05</v>
      </c>
      <c r="C212">
        <f t="shared" ref="C212:C269" si="5">LN(B212/B211)</f>
        <v>2.0728524485274857E-2</v>
      </c>
      <c r="D212">
        <f t="shared" si="4"/>
        <v>0.82709661898484643</v>
      </c>
    </row>
    <row r="213" spans="1:4">
      <c r="A213" s="1">
        <v>39819</v>
      </c>
      <c r="B213">
        <v>334.06</v>
      </c>
      <c r="C213">
        <f t="shared" si="5"/>
        <v>1.8154581770914929E-2</v>
      </c>
      <c r="D213">
        <f t="shared" si="4"/>
        <v>0.82814957416653656</v>
      </c>
    </row>
    <row r="214" spans="1:4">
      <c r="A214" s="1">
        <v>39820</v>
      </c>
      <c r="B214">
        <v>322.01</v>
      </c>
      <c r="C214">
        <f t="shared" si="5"/>
        <v>-3.6738016598996677E-2</v>
      </c>
      <c r="D214">
        <f t="shared" si="4"/>
        <v>0.83023496423819387</v>
      </c>
    </row>
    <row r="215" spans="1:4">
      <c r="A215" s="1">
        <v>39821</v>
      </c>
      <c r="B215">
        <v>325.19</v>
      </c>
      <c r="C215">
        <f t="shared" si="5"/>
        <v>9.8270259305471737E-3</v>
      </c>
      <c r="D215">
        <f t="shared" si="4"/>
        <v>0.82988959611738267</v>
      </c>
    </row>
    <row r="216" spans="1:4">
      <c r="A216" s="1">
        <v>39822</v>
      </c>
      <c r="B216">
        <v>315.07</v>
      </c>
      <c r="C216">
        <f t="shared" si="5"/>
        <v>-3.1614790533197441E-2</v>
      </c>
      <c r="D216">
        <f t="shared" si="4"/>
        <v>0.83158174706320764</v>
      </c>
    </row>
    <row r="217" spans="1:4">
      <c r="A217" s="1">
        <v>39825</v>
      </c>
      <c r="B217">
        <v>312.69</v>
      </c>
      <c r="C217">
        <f t="shared" si="5"/>
        <v>-7.5825519408140567E-3</v>
      </c>
      <c r="D217">
        <f t="shared" si="4"/>
        <v>0.83159119923236224</v>
      </c>
    </row>
    <row r="218" spans="1:4">
      <c r="A218" s="1">
        <v>39826</v>
      </c>
      <c r="B218">
        <v>314.32</v>
      </c>
      <c r="C218">
        <f t="shared" si="5"/>
        <v>5.1992908308636995E-3</v>
      </c>
      <c r="D218">
        <f t="shared" si="4"/>
        <v>0.8300431079325814</v>
      </c>
    </row>
    <row r="219" spans="1:4">
      <c r="A219" s="1">
        <v>39827</v>
      </c>
      <c r="B219">
        <v>300.97000000000003</v>
      </c>
      <c r="C219">
        <f t="shared" si="5"/>
        <v>-4.340098324257749E-2</v>
      </c>
      <c r="D219">
        <f t="shared" si="4"/>
        <v>0.83362683470263221</v>
      </c>
    </row>
    <row r="220" spans="1:4">
      <c r="A220" s="1">
        <v>39828</v>
      </c>
      <c r="B220">
        <v>298.99</v>
      </c>
      <c r="C220">
        <f t="shared" si="5"/>
        <v>-6.6004639922841437E-3</v>
      </c>
      <c r="D220">
        <f t="shared" si="4"/>
        <v>0.82691289002729707</v>
      </c>
    </row>
    <row r="221" spans="1:4">
      <c r="A221" s="1">
        <v>39829</v>
      </c>
      <c r="B221">
        <v>299.67</v>
      </c>
      <c r="C221">
        <f t="shared" si="5"/>
        <v>2.2717411968255913E-3</v>
      </c>
      <c r="D221">
        <f t="shared" si="4"/>
        <v>0.82700154850244445</v>
      </c>
    </row>
    <row r="222" spans="1:4">
      <c r="A222" s="1">
        <v>39833</v>
      </c>
      <c r="B222">
        <v>282.75</v>
      </c>
      <c r="C222">
        <f t="shared" si="5"/>
        <v>-5.8118754215938248E-2</v>
      </c>
      <c r="D222">
        <f t="shared" si="4"/>
        <v>0.83412322901691804</v>
      </c>
    </row>
    <row r="223" spans="1:4">
      <c r="A223" s="1">
        <v>39834</v>
      </c>
      <c r="B223">
        <v>303.08</v>
      </c>
      <c r="C223">
        <f t="shared" si="5"/>
        <v>6.9433682066942712E-2</v>
      </c>
      <c r="D223">
        <f t="shared" si="4"/>
        <v>0.84116386968103585</v>
      </c>
    </row>
    <row r="224" spans="1:4">
      <c r="A224" s="1">
        <v>39835</v>
      </c>
      <c r="B224">
        <v>306.5</v>
      </c>
      <c r="C224">
        <f t="shared" si="5"/>
        <v>1.1220958313093594E-2</v>
      </c>
      <c r="D224">
        <f t="shared" si="4"/>
        <v>0.84131797099600036</v>
      </c>
    </row>
    <row r="225" spans="1:4">
      <c r="A225" s="1">
        <v>39836</v>
      </c>
      <c r="B225">
        <v>324.7</v>
      </c>
      <c r="C225">
        <f t="shared" si="5"/>
        <v>5.7683923732534184E-2</v>
      </c>
      <c r="D225">
        <f t="shared" si="4"/>
        <v>0.85035589826350477</v>
      </c>
    </row>
    <row r="226" spans="1:4">
      <c r="A226" s="1">
        <v>39839</v>
      </c>
      <c r="B226">
        <v>323.87</v>
      </c>
      <c r="C226">
        <f t="shared" si="5"/>
        <v>-2.5594784004992393E-3</v>
      </c>
      <c r="D226">
        <f t="shared" si="4"/>
        <v>0.84896274153521867</v>
      </c>
    </row>
    <row r="227" spans="1:4">
      <c r="A227" s="1">
        <v>39840</v>
      </c>
      <c r="B227">
        <v>331.48</v>
      </c>
      <c r="C227">
        <f t="shared" si="5"/>
        <v>2.3225275272540834E-2</v>
      </c>
      <c r="D227">
        <f t="shared" si="4"/>
        <v>0.84087980293456521</v>
      </c>
    </row>
    <row r="228" spans="1:4">
      <c r="A228" s="1">
        <v>39841</v>
      </c>
      <c r="B228">
        <v>348.67</v>
      </c>
      <c r="C228">
        <f t="shared" si="5"/>
        <v>5.0558440159663522E-2</v>
      </c>
      <c r="D228">
        <f t="shared" si="4"/>
        <v>0.83892404537448517</v>
      </c>
    </row>
    <row r="229" spans="1:4">
      <c r="A229" s="1">
        <v>39842</v>
      </c>
      <c r="B229">
        <v>343.32</v>
      </c>
      <c r="C229">
        <f t="shared" si="5"/>
        <v>-1.5462959290486135E-2</v>
      </c>
      <c r="D229">
        <f t="shared" si="4"/>
        <v>0.83773375203777034</v>
      </c>
    </row>
    <row r="230" spans="1:4">
      <c r="A230" s="1">
        <v>39843</v>
      </c>
      <c r="B230">
        <v>338.53</v>
      </c>
      <c r="C230">
        <f t="shared" si="5"/>
        <v>-1.4050242132300668E-2</v>
      </c>
      <c r="D230">
        <f t="shared" si="4"/>
        <v>0.83403446505250978</v>
      </c>
    </row>
    <row r="231" spans="1:4">
      <c r="A231" s="1">
        <v>39846</v>
      </c>
      <c r="B231">
        <v>340.57</v>
      </c>
      <c r="C231">
        <f t="shared" si="5"/>
        <v>6.007969772538607E-3</v>
      </c>
      <c r="D231">
        <f t="shared" si="4"/>
        <v>0.83421645724517712</v>
      </c>
    </row>
    <row r="232" spans="1:4">
      <c r="A232" s="1">
        <v>39847</v>
      </c>
      <c r="B232">
        <v>340.45</v>
      </c>
      <c r="C232">
        <f t="shared" si="5"/>
        <v>-3.5241256128149651E-4</v>
      </c>
      <c r="D232">
        <f t="shared" si="4"/>
        <v>0.83358713811672358</v>
      </c>
    </row>
    <row r="233" spans="1:4">
      <c r="A233" s="1">
        <v>39848</v>
      </c>
      <c r="B233">
        <v>343</v>
      </c>
      <c r="C233">
        <f t="shared" si="5"/>
        <v>7.462175236964276E-3</v>
      </c>
      <c r="D233">
        <f t="shared" si="4"/>
        <v>0.83342700861964369</v>
      </c>
    </row>
    <row r="234" spans="1:4">
      <c r="A234" s="1">
        <v>39849</v>
      </c>
      <c r="B234">
        <v>353.72</v>
      </c>
      <c r="C234">
        <f t="shared" si="5"/>
        <v>3.0775192541594627E-2</v>
      </c>
      <c r="D234">
        <f t="shared" si="4"/>
        <v>0.83541825856664298</v>
      </c>
    </row>
    <row r="235" spans="1:4">
      <c r="A235" s="1">
        <v>39850</v>
      </c>
      <c r="B235">
        <v>371.28</v>
      </c>
      <c r="C235">
        <f t="shared" si="5"/>
        <v>4.8450855225385829E-2</v>
      </c>
      <c r="D235">
        <f t="shared" si="4"/>
        <v>0.80426977683841017</v>
      </c>
    </row>
    <row r="236" spans="1:4">
      <c r="A236" s="1">
        <v>39853</v>
      </c>
      <c r="B236">
        <v>378.77</v>
      </c>
      <c r="C236">
        <f t="shared" si="5"/>
        <v>1.9972665777036762E-2</v>
      </c>
      <c r="D236">
        <f t="shared" si="4"/>
        <v>0.79883417081853914</v>
      </c>
    </row>
    <row r="237" spans="1:4">
      <c r="A237" s="1">
        <v>39854</v>
      </c>
      <c r="B237">
        <v>358.51</v>
      </c>
      <c r="C237">
        <f t="shared" si="5"/>
        <v>-5.4972607056523203E-2</v>
      </c>
      <c r="D237">
        <f t="shared" ref="D237:D269" si="6">STDEV(C148:C237)*SQRT(365)</f>
        <v>0.8041638280075446</v>
      </c>
    </row>
    <row r="238" spans="1:4">
      <c r="A238" s="1">
        <v>39855</v>
      </c>
      <c r="B238">
        <v>358.04</v>
      </c>
      <c r="C238">
        <f t="shared" si="5"/>
        <v>-1.3118416506956948E-3</v>
      </c>
      <c r="D238">
        <f t="shared" si="6"/>
        <v>0.79732159146950432</v>
      </c>
    </row>
    <row r="239" spans="1:4">
      <c r="A239" s="1">
        <v>39856</v>
      </c>
      <c r="B239">
        <v>363.05</v>
      </c>
      <c r="C239">
        <f t="shared" si="5"/>
        <v>1.3895853823517441E-2</v>
      </c>
      <c r="D239">
        <f t="shared" si="6"/>
        <v>0.7976992530304774</v>
      </c>
    </row>
    <row r="240" spans="1:4">
      <c r="A240" s="1">
        <v>39857</v>
      </c>
      <c r="B240">
        <v>357.68</v>
      </c>
      <c r="C240">
        <f t="shared" si="5"/>
        <v>-1.4901833900530553E-2</v>
      </c>
      <c r="D240">
        <f t="shared" si="6"/>
        <v>0.79392647182994214</v>
      </c>
    </row>
    <row r="241" spans="1:4">
      <c r="A241" s="1">
        <v>39861</v>
      </c>
      <c r="B241">
        <v>342.66</v>
      </c>
      <c r="C241">
        <f t="shared" si="5"/>
        <v>-4.2900030020898539E-2</v>
      </c>
      <c r="D241">
        <f t="shared" si="6"/>
        <v>0.78591172152214739</v>
      </c>
    </row>
    <row r="242" spans="1:4">
      <c r="A242" s="1">
        <v>39862</v>
      </c>
      <c r="B242">
        <v>353.11</v>
      </c>
      <c r="C242">
        <f t="shared" si="5"/>
        <v>3.0040921217562008E-2</v>
      </c>
      <c r="D242">
        <f t="shared" si="6"/>
        <v>0.7868221240602401</v>
      </c>
    </row>
    <row r="243" spans="1:4">
      <c r="A243" s="1">
        <v>39863</v>
      </c>
      <c r="B243">
        <v>342.64</v>
      </c>
      <c r="C243">
        <f t="shared" si="5"/>
        <v>-3.0099289815273201E-2</v>
      </c>
      <c r="D243">
        <f t="shared" si="6"/>
        <v>0.78723680536224305</v>
      </c>
    </row>
    <row r="244" spans="1:4">
      <c r="A244" s="1">
        <v>39864</v>
      </c>
      <c r="B244">
        <v>346.45</v>
      </c>
      <c r="C244">
        <f t="shared" si="5"/>
        <v>1.1058174766274733E-2</v>
      </c>
      <c r="D244">
        <f t="shared" si="6"/>
        <v>0.7873331834934939</v>
      </c>
    </row>
    <row r="245" spans="1:4">
      <c r="A245" s="1">
        <v>39867</v>
      </c>
      <c r="B245">
        <v>330.06</v>
      </c>
      <c r="C245">
        <f t="shared" si="5"/>
        <v>-4.8464051957968553E-2</v>
      </c>
      <c r="D245">
        <f t="shared" si="6"/>
        <v>0.74221814959521637</v>
      </c>
    </row>
    <row r="246" spans="1:4">
      <c r="A246" s="1">
        <v>39868</v>
      </c>
      <c r="B246">
        <v>345.45</v>
      </c>
      <c r="C246">
        <f t="shared" si="5"/>
        <v>4.5573458819382205E-2</v>
      </c>
      <c r="D246">
        <f t="shared" si="6"/>
        <v>0.74181519635312643</v>
      </c>
    </row>
    <row r="247" spans="1:4">
      <c r="A247" s="1">
        <v>39869</v>
      </c>
      <c r="B247">
        <v>341.64</v>
      </c>
      <c r="C247">
        <f t="shared" si="5"/>
        <v>-1.1090363856857398E-2</v>
      </c>
      <c r="D247">
        <f t="shared" si="6"/>
        <v>0.72968075252048881</v>
      </c>
    </row>
    <row r="248" spans="1:4">
      <c r="A248" s="1">
        <v>39870</v>
      </c>
      <c r="B248">
        <v>337.18</v>
      </c>
      <c r="C248">
        <f t="shared" si="5"/>
        <v>-1.3140638690291362E-2</v>
      </c>
      <c r="D248">
        <f t="shared" si="6"/>
        <v>0.72558879618603145</v>
      </c>
    </row>
    <row r="249" spans="1:4">
      <c r="A249" s="1">
        <v>39871</v>
      </c>
      <c r="B249">
        <v>337.99</v>
      </c>
      <c r="C249">
        <f t="shared" si="5"/>
        <v>2.3993968588786161E-3</v>
      </c>
      <c r="D249">
        <f t="shared" si="6"/>
        <v>0.71713871779711247</v>
      </c>
    </row>
    <row r="250" spans="1:4">
      <c r="A250" s="1">
        <v>39874</v>
      </c>
      <c r="B250">
        <v>327.16000000000003</v>
      </c>
      <c r="C250">
        <f t="shared" si="5"/>
        <v>-3.2566961379760472E-2</v>
      </c>
      <c r="D250">
        <f t="shared" si="6"/>
        <v>0.7188449327028924</v>
      </c>
    </row>
    <row r="251" spans="1:4">
      <c r="A251" s="1">
        <v>39875</v>
      </c>
      <c r="B251">
        <v>325.48</v>
      </c>
      <c r="C251">
        <f t="shared" si="5"/>
        <v>-5.1483320383169098E-3</v>
      </c>
      <c r="D251">
        <f t="shared" si="6"/>
        <v>0.71353086415008149</v>
      </c>
    </row>
    <row r="252" spans="1:4">
      <c r="A252" s="1">
        <v>39876</v>
      </c>
      <c r="B252">
        <v>318.92</v>
      </c>
      <c r="C252">
        <f t="shared" si="5"/>
        <v>-2.0360728194161831E-2</v>
      </c>
      <c r="D252">
        <f t="shared" si="6"/>
        <v>0.71360121796996734</v>
      </c>
    </row>
    <row r="253" spans="1:4">
      <c r="A253" s="1">
        <v>39877</v>
      </c>
      <c r="B253">
        <v>305.64</v>
      </c>
      <c r="C253">
        <f t="shared" si="5"/>
        <v>-4.2532348854928868E-2</v>
      </c>
      <c r="D253">
        <f t="shared" si="6"/>
        <v>0.71826166953696546</v>
      </c>
    </row>
    <row r="254" spans="1:4">
      <c r="A254" s="1">
        <v>39878</v>
      </c>
      <c r="B254">
        <v>308.57</v>
      </c>
      <c r="C254">
        <f t="shared" si="5"/>
        <v>9.5407832031851256E-3</v>
      </c>
      <c r="D254">
        <f t="shared" si="6"/>
        <v>0.71481402822156082</v>
      </c>
    </row>
    <row r="255" spans="1:4">
      <c r="A255" s="1">
        <v>39881</v>
      </c>
      <c r="B255">
        <v>290.89</v>
      </c>
      <c r="C255">
        <f t="shared" si="5"/>
        <v>-5.9003533146518211E-2</v>
      </c>
      <c r="D255">
        <f t="shared" si="6"/>
        <v>0.72209197080392107</v>
      </c>
    </row>
    <row r="256" spans="1:4">
      <c r="A256" s="1">
        <v>39882</v>
      </c>
      <c r="B256">
        <v>308.17</v>
      </c>
      <c r="C256">
        <f t="shared" si="5"/>
        <v>5.7706389922190293E-2</v>
      </c>
      <c r="D256">
        <f t="shared" si="6"/>
        <v>0.69450796296807193</v>
      </c>
    </row>
    <row r="257" spans="1:4">
      <c r="A257" s="1">
        <v>39883</v>
      </c>
      <c r="B257">
        <v>317.91000000000003</v>
      </c>
      <c r="C257">
        <f t="shared" si="5"/>
        <v>3.1116745096631447E-2</v>
      </c>
      <c r="D257">
        <f t="shared" si="6"/>
        <v>0.69537568829201846</v>
      </c>
    </row>
    <row r="258" spans="1:4">
      <c r="A258" s="1">
        <v>39884</v>
      </c>
      <c r="B258">
        <v>323.52999999999997</v>
      </c>
      <c r="C258">
        <f t="shared" si="5"/>
        <v>1.7523521489656916E-2</v>
      </c>
      <c r="D258">
        <f t="shared" si="6"/>
        <v>0.69630951847079259</v>
      </c>
    </row>
    <row r="259" spans="1:4">
      <c r="A259" s="1">
        <v>39885</v>
      </c>
      <c r="B259">
        <v>324.42</v>
      </c>
      <c r="C259">
        <f t="shared" si="5"/>
        <v>2.7471272774571751E-3</v>
      </c>
      <c r="D259">
        <f t="shared" si="6"/>
        <v>0.69635423259900486</v>
      </c>
    </row>
    <row r="260" spans="1:4">
      <c r="A260" s="1">
        <v>39888</v>
      </c>
      <c r="B260">
        <v>319.69</v>
      </c>
      <c r="C260">
        <f t="shared" si="5"/>
        <v>-1.4687196369747637E-2</v>
      </c>
      <c r="D260">
        <f t="shared" si="6"/>
        <v>0.69319576567633812</v>
      </c>
    </row>
    <row r="261" spans="1:4">
      <c r="A261" s="1">
        <v>39889</v>
      </c>
      <c r="B261">
        <v>335.34</v>
      </c>
      <c r="C261">
        <f t="shared" si="5"/>
        <v>4.7793166257440824E-2</v>
      </c>
      <c r="D261">
        <f t="shared" si="6"/>
        <v>0.69016506888442208</v>
      </c>
    </row>
    <row r="262" spans="1:4">
      <c r="A262" s="1">
        <v>39890</v>
      </c>
      <c r="B262">
        <v>333.1</v>
      </c>
      <c r="C262">
        <f t="shared" si="5"/>
        <v>-6.7021973100276676E-3</v>
      </c>
      <c r="D262">
        <f t="shared" si="6"/>
        <v>0.67596783119452797</v>
      </c>
    </row>
    <row r="263" spans="1:4">
      <c r="A263" s="1">
        <v>39891</v>
      </c>
      <c r="B263">
        <v>329.94</v>
      </c>
      <c r="C263">
        <f t="shared" si="5"/>
        <v>-9.5319254518556606E-3</v>
      </c>
      <c r="D263">
        <f t="shared" si="6"/>
        <v>0.67301162287106464</v>
      </c>
    </row>
    <row r="264" spans="1:4">
      <c r="A264" s="1">
        <v>39892</v>
      </c>
      <c r="B264">
        <v>330.16</v>
      </c>
      <c r="C264">
        <f t="shared" si="5"/>
        <v>6.6656569654821867E-4</v>
      </c>
      <c r="D264">
        <f t="shared" si="6"/>
        <v>0.67301300898300842</v>
      </c>
    </row>
    <row r="265" spans="1:4">
      <c r="A265" s="1">
        <v>39895</v>
      </c>
      <c r="B265">
        <v>348.6</v>
      </c>
      <c r="C265">
        <f t="shared" si="5"/>
        <v>5.4347747641594252E-2</v>
      </c>
      <c r="D265">
        <f t="shared" si="6"/>
        <v>0.67731928116592865</v>
      </c>
    </row>
    <row r="266" spans="1:4">
      <c r="A266" s="1">
        <v>39896</v>
      </c>
      <c r="B266">
        <v>347.17</v>
      </c>
      <c r="C266">
        <f t="shared" si="5"/>
        <v>-4.1105595628521726E-3</v>
      </c>
      <c r="D266">
        <f t="shared" si="6"/>
        <v>0.67560718506453032</v>
      </c>
    </row>
    <row r="267" spans="1:4">
      <c r="A267" s="1">
        <v>39897</v>
      </c>
      <c r="B267">
        <v>344.07</v>
      </c>
      <c r="C267">
        <f t="shared" si="5"/>
        <v>-8.9694484785276286E-3</v>
      </c>
      <c r="D267">
        <f t="shared" si="6"/>
        <v>0.66113437869356617</v>
      </c>
    </row>
    <row r="268" spans="1:4">
      <c r="A268" s="1">
        <v>39898</v>
      </c>
      <c r="B268">
        <v>353.29</v>
      </c>
      <c r="C268">
        <f t="shared" si="5"/>
        <v>2.6444124362943622E-2</v>
      </c>
      <c r="D268">
        <f t="shared" si="6"/>
        <v>0.64844846630916386</v>
      </c>
    </row>
    <row r="269" spans="1:4">
      <c r="A269" s="1">
        <v>39899</v>
      </c>
      <c r="B269">
        <v>347.7</v>
      </c>
      <c r="C269">
        <f t="shared" si="5"/>
        <v>-1.5949210393668662E-2</v>
      </c>
      <c r="D269">
        <f t="shared" si="6"/>
        <v>0.64919197940935613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69"/>
  <sheetViews>
    <sheetView workbookViewId="0">
      <selection activeCell="P10" sqref="P10"/>
    </sheetView>
  </sheetViews>
  <sheetFormatPr defaultRowHeight="15"/>
  <cols>
    <col min="1" max="1" width="13.85546875" bestFit="1" customWidth="1"/>
    <col min="2" max="2" width="12" bestFit="1" customWidth="1"/>
  </cols>
  <sheetData>
    <row r="1" spans="1:16">
      <c r="A1" s="2" t="s">
        <v>15</v>
      </c>
      <c r="B1" s="3" t="s">
        <v>7</v>
      </c>
    </row>
    <row r="2" spans="1:16">
      <c r="A2" s="2" t="s">
        <v>4</v>
      </c>
      <c r="B2" s="3">
        <v>365</v>
      </c>
    </row>
    <row r="3" spans="1:16">
      <c r="A3" s="2" t="s">
        <v>5</v>
      </c>
      <c r="B3" s="3">
        <v>90</v>
      </c>
    </row>
    <row r="4" spans="1:16">
      <c r="A4" s="4" t="s">
        <v>6</v>
      </c>
      <c r="B4" s="5">
        <v>39538</v>
      </c>
    </row>
    <row r="5" spans="1:16">
      <c r="A5" s="6" t="s">
        <v>8</v>
      </c>
      <c r="B5" s="7">
        <f>AVERAGE(B260:B269)</f>
        <v>338.90600000000001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>
        <f>N7*$B$11</f>
        <v>745.82891661546023</v>
      </c>
    </row>
    <row r="6" spans="1:16">
      <c r="A6" s="6" t="s">
        <v>9</v>
      </c>
      <c r="B6" s="7">
        <f>B269</f>
        <v>347.7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3">
        <v>0</v>
      </c>
    </row>
    <row r="7" spans="1:16">
      <c r="A7" s="8" t="s">
        <v>10</v>
      </c>
      <c r="B7" s="8">
        <v>1.4E-3</v>
      </c>
      <c r="F7" s="10"/>
      <c r="G7" s="10"/>
      <c r="H7" s="10"/>
      <c r="I7" s="10"/>
      <c r="J7" s="10"/>
      <c r="K7" s="10"/>
      <c r="L7" s="10"/>
      <c r="M7" s="10"/>
      <c r="N7" s="10">
        <f>L9*$B$11</f>
        <v>640.25401720279137</v>
      </c>
      <c r="O7" s="10"/>
      <c r="P7" s="10"/>
    </row>
    <row r="8" spans="1:16">
      <c r="A8" s="9" t="s">
        <v>11</v>
      </c>
      <c r="B8" s="10">
        <f>(3/5)/12</f>
        <v>4.9999999999999996E-2</v>
      </c>
      <c r="F8" s="10"/>
      <c r="G8" s="10"/>
      <c r="H8" s="10"/>
      <c r="I8" s="10"/>
      <c r="J8" s="10"/>
      <c r="K8" s="10"/>
      <c r="L8" s="10"/>
      <c r="M8" s="10"/>
      <c r="N8" s="13">
        <f>$B$15*(P6*$B$13+P10*$B$14)</f>
        <v>21.740881084885292</v>
      </c>
      <c r="O8" s="10"/>
      <c r="P8" s="10"/>
    </row>
    <row r="9" spans="1:16">
      <c r="A9" s="8" t="s">
        <v>3</v>
      </c>
      <c r="B9" s="8">
        <f>AVERAGE(D108:D269)</f>
        <v>0.68258765679073108</v>
      </c>
      <c r="F9" s="10"/>
      <c r="G9" s="10"/>
      <c r="H9" s="10"/>
      <c r="I9" s="10"/>
      <c r="J9" s="10"/>
      <c r="K9" s="10"/>
      <c r="L9" s="10">
        <f>J11*$B$11</f>
        <v>549.62364345503704</v>
      </c>
      <c r="M9" s="10"/>
      <c r="N9" s="10"/>
      <c r="O9" s="10"/>
      <c r="P9" s="10">
        <f>N11*$B$11</f>
        <v>549.62364345503704</v>
      </c>
    </row>
    <row r="10" spans="1:16">
      <c r="A10" s="8" t="s">
        <v>12</v>
      </c>
      <c r="B10">
        <f>EXP($B$7*$B$8)</f>
        <v>1.0000700024500571</v>
      </c>
      <c r="F10" s="10"/>
      <c r="G10" s="10"/>
      <c r="H10" s="10"/>
      <c r="I10" s="10"/>
      <c r="J10" s="10"/>
      <c r="K10" s="10"/>
      <c r="L10" s="13">
        <f>$B$15*(N8*$B$13+N12*$B$14)</f>
        <v>44.007166329343164</v>
      </c>
      <c r="M10" s="10"/>
      <c r="N10" s="10"/>
      <c r="O10" s="10"/>
      <c r="P10" s="13">
        <f>$B$5-H17</f>
        <v>40.424247922547863</v>
      </c>
    </row>
    <row r="11" spans="1:16">
      <c r="A11" s="8" t="s">
        <v>13</v>
      </c>
      <c r="B11">
        <f>EXP(B9*SQRT(B8))</f>
        <v>1.1648953330647038</v>
      </c>
      <c r="F11" s="10"/>
      <c r="G11" s="10"/>
      <c r="H11" s="10"/>
      <c r="I11" s="10"/>
      <c r="J11" s="10">
        <f>H13*$B$11</f>
        <v>471.82234133348385</v>
      </c>
      <c r="K11" s="10"/>
      <c r="L11" s="10"/>
      <c r="M11" s="10"/>
      <c r="N11" s="10">
        <f>L13*$B$11</f>
        <v>471.82234133348385</v>
      </c>
      <c r="O11" s="10"/>
      <c r="P11" s="10"/>
    </row>
    <row r="12" spans="1:16">
      <c r="A12" s="8" t="s">
        <v>14</v>
      </c>
      <c r="B12">
        <f>1/$B$11</f>
        <v>0.85844622397886727</v>
      </c>
      <c r="F12" s="10"/>
      <c r="G12" s="10"/>
      <c r="H12" s="10"/>
      <c r="I12" s="10"/>
      <c r="J12" s="13">
        <f>$B$15*(L10*$B$13+L14*$B$14)</f>
        <v>65.584143782601956</v>
      </c>
      <c r="K12" s="10"/>
      <c r="L12" s="10"/>
      <c r="M12" s="10"/>
      <c r="N12" s="13">
        <f>$B$15*(P10*$B$13+P14*$B$14)</f>
        <v>63.144877062880951</v>
      </c>
      <c r="O12" s="10"/>
      <c r="P12" s="10"/>
    </row>
    <row r="13" spans="1:16">
      <c r="A13" s="8" t="s">
        <v>16</v>
      </c>
      <c r="B13">
        <f>(EXP($B$7*$B$8)-$B$12)/($B$11-$B$12)</f>
        <v>0.46214452668394246</v>
      </c>
      <c r="F13" s="10"/>
      <c r="G13" s="10"/>
      <c r="H13" s="10">
        <f>F15*$B$11</f>
        <v>405.03410730659749</v>
      </c>
      <c r="I13" s="10"/>
      <c r="J13" s="10"/>
      <c r="K13" s="10"/>
      <c r="L13" s="10">
        <f>J15*$B$11</f>
        <v>405.03410730659749</v>
      </c>
      <c r="M13" s="10"/>
      <c r="N13" s="10"/>
      <c r="O13" s="10"/>
      <c r="P13" s="10">
        <f>N15*$B$11</f>
        <v>405.03410730659743</v>
      </c>
    </row>
    <row r="14" spans="1:16">
      <c r="A14" s="8" t="s">
        <v>17</v>
      </c>
      <c r="B14">
        <f>1-B13</f>
        <v>0.53785547331605754</v>
      </c>
      <c r="F14" s="10"/>
      <c r="G14" s="10"/>
      <c r="H14" s="13">
        <f>$B$15*(J12*$B$13+J16*$B$14)</f>
        <v>85.981506742660812</v>
      </c>
      <c r="I14" s="10"/>
      <c r="J14" s="10"/>
      <c r="K14" s="10"/>
      <c r="L14" s="13">
        <f>$B$15*(N12*$B$13+N16*$B$14)</f>
        <v>84.132385044606835</v>
      </c>
      <c r="M14" s="10"/>
      <c r="N14" s="10"/>
      <c r="O14" s="10"/>
      <c r="P14" s="13">
        <f>$B$5-J19</f>
        <v>82.675467002514779</v>
      </c>
    </row>
    <row r="15" spans="1:16">
      <c r="A15" s="8" t="s">
        <v>18</v>
      </c>
      <c r="B15">
        <f>EXP(-B7*B8)</f>
        <v>0.99993000244994279</v>
      </c>
      <c r="F15" s="10">
        <v>347.7</v>
      </c>
      <c r="G15" s="10"/>
      <c r="H15" s="10"/>
      <c r="I15" s="10"/>
      <c r="J15" s="10">
        <f>H17*$B$11</f>
        <v>347.7</v>
      </c>
      <c r="K15" s="10"/>
      <c r="L15" s="10"/>
      <c r="M15" s="10"/>
      <c r="N15" s="10">
        <f>L13*$B$12</f>
        <v>347.69999999999993</v>
      </c>
      <c r="O15" s="10"/>
      <c r="P15" s="10"/>
    </row>
    <row r="16" spans="1:16">
      <c r="F16" s="13">
        <f>$B$15*(H14*$B$13+H18*$B$14)</f>
        <v>105.03829276652034</v>
      </c>
      <c r="G16" s="10"/>
      <c r="H16" s="10"/>
      <c r="I16" s="10"/>
      <c r="J16" s="13">
        <f>$B$15*(L14*$B$13+L18*$B$14)</f>
        <v>103.51883607158587</v>
      </c>
      <c r="K16" s="10"/>
      <c r="L16" s="10"/>
      <c r="M16" s="10"/>
      <c r="N16" s="13">
        <f>$B$15*(P14*$B$13+P18*$B$14)</f>
        <v>102.17654727230895</v>
      </c>
      <c r="O16" s="10"/>
      <c r="P16" s="10"/>
    </row>
    <row r="17" spans="1:16">
      <c r="A17" s="11" t="s">
        <v>0</v>
      </c>
      <c r="B17" s="11" t="s">
        <v>1</v>
      </c>
      <c r="C17" s="11" t="s">
        <v>2</v>
      </c>
      <c r="D17" s="11" t="s">
        <v>3</v>
      </c>
      <c r="F17" s="10"/>
      <c r="G17" s="10"/>
      <c r="H17" s="10">
        <f>F15*$B$12</f>
        <v>298.48175207745214</v>
      </c>
      <c r="I17" s="10"/>
      <c r="J17" s="10"/>
      <c r="K17" s="10"/>
      <c r="L17" s="10">
        <f>J15*$B$12</f>
        <v>298.48175207745214</v>
      </c>
      <c r="M17" s="10"/>
      <c r="N17" s="10"/>
      <c r="O17" s="10"/>
      <c r="P17" s="10">
        <f>N19*$B$11</f>
        <v>298.48175207745214</v>
      </c>
    </row>
    <row r="18" spans="1:16">
      <c r="A18" s="1">
        <v>39538</v>
      </c>
      <c r="B18">
        <v>440.47</v>
      </c>
      <c r="F18" s="10"/>
      <c r="G18" s="10"/>
      <c r="H18" s="13">
        <f>$B$15*(J16*$B$13+J20*$B$14)</f>
        <v>121.42623103665426</v>
      </c>
      <c r="I18" s="10"/>
      <c r="J18" s="10"/>
      <c r="K18" s="10"/>
      <c r="L18" s="13">
        <f>$B$15*(N16*$B$13+N20*$B$14)</f>
        <v>120.18983646285221</v>
      </c>
      <c r="M18" s="10"/>
      <c r="N18" s="10"/>
      <c r="O18" s="10"/>
      <c r="P18" s="13">
        <f>$B$5-L21</f>
        <v>118.94586648021627</v>
      </c>
    </row>
    <row r="19" spans="1:16">
      <c r="A19" s="1">
        <v>39539</v>
      </c>
      <c r="B19">
        <v>465.71</v>
      </c>
      <c r="C19">
        <f>LN(B19/B18)</f>
        <v>5.5720784178874667E-2</v>
      </c>
      <c r="F19" s="10"/>
      <c r="G19" s="10"/>
      <c r="H19" s="10"/>
      <c r="I19" s="10"/>
      <c r="J19" s="10">
        <f>H17*$B$12</f>
        <v>256.23053299748523</v>
      </c>
      <c r="K19" s="10"/>
      <c r="L19" s="10"/>
      <c r="M19" s="10"/>
      <c r="N19" s="10">
        <f>L17*$B$12</f>
        <v>256.23053299748523</v>
      </c>
      <c r="O19" s="10"/>
      <c r="P19" s="10"/>
    </row>
    <row r="20" spans="1:16">
      <c r="A20" s="1">
        <v>39540</v>
      </c>
      <c r="B20">
        <v>465.7</v>
      </c>
      <c r="C20">
        <f t="shared" ref="C20:C83" si="0">LN(B20/B19)</f>
        <v>-2.1472820777913053E-5</v>
      </c>
      <c r="E20" s="12"/>
      <c r="F20" s="10"/>
      <c r="G20" s="10"/>
      <c r="H20" s="10"/>
      <c r="I20" s="10"/>
      <c r="J20" s="13">
        <f>$B$15*(L18*$B$13+L22*$B$14)</f>
        <v>136.82870459125479</v>
      </c>
      <c r="K20" s="10"/>
      <c r="L20" s="10"/>
      <c r="M20" s="10"/>
      <c r="N20" s="13">
        <f>$B$15*(P18*$B$13+P22*$B$14)</f>
        <v>135.68313717918087</v>
      </c>
      <c r="O20" s="10"/>
      <c r="P20" s="10"/>
    </row>
    <row r="21" spans="1:16">
      <c r="A21" s="1">
        <v>39541</v>
      </c>
      <c r="B21">
        <v>455.12</v>
      </c>
      <c r="C21">
        <f t="shared" si="0"/>
        <v>-2.2980529545939581E-2</v>
      </c>
      <c r="F21" s="10"/>
      <c r="G21" s="10"/>
      <c r="H21" s="10"/>
      <c r="I21" s="10"/>
      <c r="J21" s="10"/>
      <c r="K21" s="10"/>
      <c r="L21" s="10">
        <f>J19*$B$12</f>
        <v>219.96013351978374</v>
      </c>
      <c r="M21" s="10"/>
      <c r="N21" s="10"/>
      <c r="O21" s="10"/>
      <c r="P21" s="10">
        <f>N23*$B$11</f>
        <v>219.96013351978374</v>
      </c>
    </row>
    <row r="22" spans="1:16">
      <c r="A22" s="1">
        <v>39542</v>
      </c>
      <c r="B22">
        <v>471.09</v>
      </c>
      <c r="C22">
        <f t="shared" si="0"/>
        <v>3.448803812258E-2</v>
      </c>
      <c r="F22" s="10"/>
      <c r="G22" s="10"/>
      <c r="H22" s="10"/>
      <c r="I22" s="10"/>
      <c r="J22" s="10"/>
      <c r="K22" s="10"/>
      <c r="L22" s="13">
        <f>$B$15*(N20*$B$13+N24*$B$14)</f>
        <v>151.14321947914638</v>
      </c>
      <c r="M22" s="10"/>
      <c r="N22" s="10"/>
      <c r="O22" s="10"/>
      <c r="P22" s="13">
        <f>$B$5-N23</f>
        <v>150.08205395405417</v>
      </c>
    </row>
    <row r="23" spans="1:16">
      <c r="A23" s="1">
        <v>39545</v>
      </c>
      <c r="B23">
        <v>476.82</v>
      </c>
      <c r="C23">
        <f t="shared" si="0"/>
        <v>1.2089902615170851E-2</v>
      </c>
      <c r="F23" s="10"/>
      <c r="G23" s="10"/>
      <c r="H23" s="10"/>
      <c r="I23" s="10"/>
      <c r="J23" s="10"/>
      <c r="K23" s="10"/>
      <c r="L23" s="10"/>
      <c r="M23" s="10"/>
      <c r="N23" s="10">
        <f>L21*$B$12</f>
        <v>188.82394604594583</v>
      </c>
      <c r="O23" s="10"/>
      <c r="P23" s="10"/>
    </row>
    <row r="24" spans="1:16">
      <c r="A24" s="1">
        <v>39546</v>
      </c>
      <c r="B24">
        <v>467.81</v>
      </c>
      <c r="C24">
        <f t="shared" si="0"/>
        <v>-1.9076830601850895E-2</v>
      </c>
      <c r="F24" s="10"/>
      <c r="G24" s="10"/>
      <c r="H24" s="10"/>
      <c r="I24" s="10"/>
      <c r="J24" s="10"/>
      <c r="K24" s="10"/>
      <c r="L24" s="10"/>
      <c r="M24" s="10"/>
      <c r="N24" s="13">
        <f>$B$15*(P22*$B$13+P26*$B$14)</f>
        <v>164.44674276314348</v>
      </c>
      <c r="O24" s="10"/>
      <c r="P24" s="10"/>
    </row>
    <row r="25" spans="1:16">
      <c r="A25" s="1">
        <v>39547</v>
      </c>
      <c r="B25">
        <v>464.19</v>
      </c>
      <c r="C25">
        <f t="shared" si="0"/>
        <v>-7.7682794086011133E-3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>
        <f>N23*$B$12</f>
        <v>162.09520347993157</v>
      </c>
    </row>
    <row r="26" spans="1:16">
      <c r="A26" s="1">
        <v>39548</v>
      </c>
      <c r="B26">
        <v>469.08</v>
      </c>
      <c r="C26">
        <f t="shared" si="0"/>
        <v>1.0479378423172791E-2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3">
        <f>$B$5-P25</f>
        <v>176.81079652006844</v>
      </c>
    </row>
    <row r="27" spans="1:16">
      <c r="A27" s="1">
        <v>39549</v>
      </c>
      <c r="B27">
        <v>457.45</v>
      </c>
      <c r="C27">
        <f t="shared" si="0"/>
        <v>-2.5105740467319476E-2</v>
      </c>
    </row>
    <row r="28" spans="1:16">
      <c r="A28" s="1">
        <v>39552</v>
      </c>
      <c r="B28">
        <v>451.66</v>
      </c>
      <c r="C28">
        <f t="shared" si="0"/>
        <v>-1.2737904736386087E-2</v>
      </c>
    </row>
    <row r="29" spans="1:16">
      <c r="A29" s="1">
        <v>39553</v>
      </c>
      <c r="B29">
        <v>446.84</v>
      </c>
      <c r="C29">
        <f t="shared" si="0"/>
        <v>-1.0729095686510506E-2</v>
      </c>
    </row>
    <row r="30" spans="1:16">
      <c r="A30" s="1">
        <v>39554</v>
      </c>
      <c r="B30">
        <v>455.03</v>
      </c>
      <c r="C30">
        <f t="shared" si="0"/>
        <v>1.8162762140681812E-2</v>
      </c>
    </row>
    <row r="31" spans="1:16">
      <c r="A31" s="1">
        <v>39555</v>
      </c>
      <c r="B31">
        <v>449.54</v>
      </c>
      <c r="C31">
        <f t="shared" si="0"/>
        <v>-1.2138513126648242E-2</v>
      </c>
    </row>
    <row r="32" spans="1:16">
      <c r="A32" s="1">
        <v>39556</v>
      </c>
      <c r="B32">
        <v>539.41</v>
      </c>
      <c r="C32">
        <f t="shared" si="0"/>
        <v>0.18225111193463892</v>
      </c>
    </row>
    <row r="33" spans="1:3">
      <c r="A33" s="1">
        <v>39559</v>
      </c>
      <c r="B33">
        <v>537.79</v>
      </c>
      <c r="C33">
        <f t="shared" si="0"/>
        <v>-3.0078002623955733E-3</v>
      </c>
    </row>
    <row r="34" spans="1:3">
      <c r="A34" s="1">
        <v>39560</v>
      </c>
      <c r="B34">
        <v>555</v>
      </c>
      <c r="C34">
        <f t="shared" si="0"/>
        <v>3.1499964357509867E-2</v>
      </c>
    </row>
    <row r="35" spans="1:3">
      <c r="A35" s="1">
        <v>39561</v>
      </c>
      <c r="B35">
        <v>546.49</v>
      </c>
      <c r="C35">
        <f t="shared" si="0"/>
        <v>-1.545210455892161E-2</v>
      </c>
    </row>
    <row r="36" spans="1:3">
      <c r="A36" s="1">
        <v>39562</v>
      </c>
      <c r="B36">
        <v>543.04</v>
      </c>
      <c r="C36">
        <f t="shared" si="0"/>
        <v>-6.3330271416514646E-3</v>
      </c>
    </row>
    <row r="37" spans="1:3">
      <c r="A37" s="1">
        <v>39563</v>
      </c>
      <c r="B37">
        <v>544.05999999999995</v>
      </c>
      <c r="C37">
        <f t="shared" si="0"/>
        <v>1.8765528457791135E-3</v>
      </c>
    </row>
    <row r="38" spans="1:3">
      <c r="A38" s="1">
        <v>39566</v>
      </c>
      <c r="B38">
        <v>552.12</v>
      </c>
      <c r="C38">
        <f t="shared" si="0"/>
        <v>1.4705879063736911E-2</v>
      </c>
    </row>
    <row r="39" spans="1:3">
      <c r="A39" s="1">
        <v>39567</v>
      </c>
      <c r="B39">
        <v>558.47</v>
      </c>
      <c r="C39">
        <f t="shared" si="0"/>
        <v>1.1435487802296114E-2</v>
      </c>
    </row>
    <row r="40" spans="1:3">
      <c r="A40" s="1">
        <v>39568</v>
      </c>
      <c r="B40">
        <v>574.29</v>
      </c>
      <c r="C40">
        <f t="shared" si="0"/>
        <v>2.7933593458801313E-2</v>
      </c>
    </row>
    <row r="41" spans="1:3">
      <c r="A41" s="1">
        <v>39569</v>
      </c>
      <c r="B41">
        <v>593.08000000000004</v>
      </c>
      <c r="C41">
        <f t="shared" si="0"/>
        <v>3.2194801933350677E-2</v>
      </c>
    </row>
    <row r="42" spans="1:3">
      <c r="A42" s="1">
        <v>39570</v>
      </c>
      <c r="B42">
        <v>581.29</v>
      </c>
      <c r="C42">
        <f t="shared" si="0"/>
        <v>-2.0079525411753524E-2</v>
      </c>
    </row>
    <row r="43" spans="1:3">
      <c r="A43" s="1">
        <v>39573</v>
      </c>
      <c r="B43">
        <v>594.9</v>
      </c>
      <c r="C43">
        <f t="shared" si="0"/>
        <v>2.3143552455788075E-2</v>
      </c>
    </row>
    <row r="44" spans="1:3">
      <c r="A44" s="1">
        <v>39574</v>
      </c>
      <c r="B44">
        <v>586.36</v>
      </c>
      <c r="C44">
        <f t="shared" si="0"/>
        <v>-1.44593887720296E-2</v>
      </c>
    </row>
    <row r="45" spans="1:3">
      <c r="A45" s="1">
        <v>39575</v>
      </c>
      <c r="B45">
        <v>579</v>
      </c>
      <c r="C45">
        <f t="shared" si="0"/>
        <v>-1.2631457848835069E-2</v>
      </c>
    </row>
    <row r="46" spans="1:3">
      <c r="A46" s="1">
        <v>39576</v>
      </c>
      <c r="B46">
        <v>583.01</v>
      </c>
      <c r="C46">
        <f t="shared" si="0"/>
        <v>6.9018612890539496E-3</v>
      </c>
    </row>
    <row r="47" spans="1:3">
      <c r="A47" s="1">
        <v>39577</v>
      </c>
      <c r="B47">
        <v>573.20000000000005</v>
      </c>
      <c r="C47">
        <f t="shared" si="0"/>
        <v>-1.6969642908032465E-2</v>
      </c>
    </row>
    <row r="48" spans="1:3">
      <c r="A48" s="1">
        <v>39580</v>
      </c>
      <c r="B48">
        <v>584.94000000000005</v>
      </c>
      <c r="C48">
        <f t="shared" si="0"/>
        <v>2.0274581915218443E-2</v>
      </c>
    </row>
    <row r="49" spans="1:3">
      <c r="A49" s="1">
        <v>39581</v>
      </c>
      <c r="B49">
        <v>583</v>
      </c>
      <c r="C49">
        <f t="shared" si="0"/>
        <v>-3.3220915187428543E-3</v>
      </c>
    </row>
    <row r="50" spans="1:3">
      <c r="A50" s="1">
        <v>39582</v>
      </c>
      <c r="B50">
        <v>576.29999999999995</v>
      </c>
      <c r="C50">
        <f t="shared" si="0"/>
        <v>-1.1558827907871801E-2</v>
      </c>
    </row>
    <row r="51" spans="1:3">
      <c r="A51" s="1">
        <v>39583</v>
      </c>
      <c r="B51">
        <v>581</v>
      </c>
      <c r="C51">
        <f t="shared" si="0"/>
        <v>8.1223984092906407E-3</v>
      </c>
    </row>
    <row r="52" spans="1:3">
      <c r="A52" s="1">
        <v>39584</v>
      </c>
      <c r="B52">
        <v>580.07000000000005</v>
      </c>
      <c r="C52">
        <f t="shared" si="0"/>
        <v>-1.6019709386842506E-3</v>
      </c>
    </row>
    <row r="53" spans="1:3">
      <c r="A53" s="1">
        <v>39587</v>
      </c>
      <c r="B53">
        <v>577.52</v>
      </c>
      <c r="C53">
        <f t="shared" si="0"/>
        <v>-4.4057120823214856E-3</v>
      </c>
    </row>
    <row r="54" spans="1:3">
      <c r="A54" s="1">
        <v>39588</v>
      </c>
      <c r="B54">
        <v>578.6</v>
      </c>
      <c r="C54">
        <f t="shared" si="0"/>
        <v>1.8683187111292212E-3</v>
      </c>
    </row>
    <row r="55" spans="1:3">
      <c r="A55" s="1">
        <v>39589</v>
      </c>
      <c r="B55">
        <v>549.99</v>
      </c>
      <c r="C55">
        <f t="shared" si="0"/>
        <v>-5.0711296298991175E-2</v>
      </c>
    </row>
    <row r="56" spans="1:3">
      <c r="A56" s="1">
        <v>39590</v>
      </c>
      <c r="B56">
        <v>549.46</v>
      </c>
      <c r="C56">
        <f t="shared" si="0"/>
        <v>-9.6411849752873102E-4</v>
      </c>
    </row>
    <row r="57" spans="1:3">
      <c r="A57" s="1">
        <v>39591</v>
      </c>
      <c r="B57">
        <v>544.62</v>
      </c>
      <c r="C57">
        <f t="shared" si="0"/>
        <v>-8.8476739789239006E-3</v>
      </c>
    </row>
    <row r="58" spans="1:3">
      <c r="A58" s="1">
        <v>39595</v>
      </c>
      <c r="B58">
        <v>560.9</v>
      </c>
      <c r="C58">
        <f t="shared" si="0"/>
        <v>2.9454332747700304E-2</v>
      </c>
    </row>
    <row r="59" spans="1:3">
      <c r="A59" s="1">
        <v>39596</v>
      </c>
      <c r="B59">
        <v>568.24</v>
      </c>
      <c r="C59">
        <f t="shared" si="0"/>
        <v>1.3001228175263335E-2</v>
      </c>
    </row>
    <row r="60" spans="1:3">
      <c r="A60" s="1">
        <v>39597</v>
      </c>
      <c r="B60">
        <v>583</v>
      </c>
      <c r="C60">
        <f t="shared" si="0"/>
        <v>2.564332166093776E-2</v>
      </c>
    </row>
    <row r="61" spans="1:3">
      <c r="A61" s="1">
        <v>39598</v>
      </c>
      <c r="B61">
        <v>585.79999999999995</v>
      </c>
      <c r="C61">
        <f t="shared" si="0"/>
        <v>4.7912480431405438E-3</v>
      </c>
    </row>
    <row r="62" spans="1:3">
      <c r="A62" s="1">
        <v>39601</v>
      </c>
      <c r="B62">
        <v>575</v>
      </c>
      <c r="C62">
        <f t="shared" si="0"/>
        <v>-1.8608393596282538E-2</v>
      </c>
    </row>
    <row r="63" spans="1:3">
      <c r="A63" s="1">
        <v>39602</v>
      </c>
      <c r="B63">
        <v>567.29999999999995</v>
      </c>
      <c r="C63">
        <f t="shared" si="0"/>
        <v>-1.3481776464829058E-2</v>
      </c>
    </row>
    <row r="64" spans="1:3">
      <c r="A64" s="1">
        <v>39603</v>
      </c>
      <c r="B64">
        <v>572.22</v>
      </c>
      <c r="C64">
        <f t="shared" si="0"/>
        <v>8.6352684863547045E-3</v>
      </c>
    </row>
    <row r="65" spans="1:3">
      <c r="A65" s="1">
        <v>39604</v>
      </c>
      <c r="B65">
        <v>586.29999999999995</v>
      </c>
      <c r="C65">
        <f t="shared" si="0"/>
        <v>2.4308071151293211E-2</v>
      </c>
    </row>
    <row r="66" spans="1:3">
      <c r="A66" s="1">
        <v>39605</v>
      </c>
      <c r="B66">
        <v>567</v>
      </c>
      <c r="C66">
        <f t="shared" si="0"/>
        <v>-3.3472300242417236E-2</v>
      </c>
    </row>
    <row r="67" spans="1:3">
      <c r="A67" s="1">
        <v>39608</v>
      </c>
      <c r="B67">
        <v>557.87</v>
      </c>
      <c r="C67">
        <f t="shared" si="0"/>
        <v>-1.6233343399705689E-2</v>
      </c>
    </row>
    <row r="68" spans="1:3">
      <c r="A68" s="1">
        <v>39609</v>
      </c>
      <c r="B68">
        <v>554.16999999999996</v>
      </c>
      <c r="C68">
        <f t="shared" si="0"/>
        <v>-6.6544614466433208E-3</v>
      </c>
    </row>
    <row r="69" spans="1:3">
      <c r="A69" s="1">
        <v>39610</v>
      </c>
      <c r="B69">
        <v>545.20000000000005</v>
      </c>
      <c r="C69">
        <f t="shared" si="0"/>
        <v>-1.6318799059025547E-2</v>
      </c>
    </row>
    <row r="70" spans="1:3">
      <c r="A70" s="1">
        <v>39611</v>
      </c>
      <c r="B70">
        <v>552.95000000000005</v>
      </c>
      <c r="C70">
        <f t="shared" si="0"/>
        <v>1.4114881698991428E-2</v>
      </c>
    </row>
    <row r="71" spans="1:3">
      <c r="A71" s="1">
        <v>39612</v>
      </c>
      <c r="B71">
        <v>571.51</v>
      </c>
      <c r="C71">
        <f t="shared" si="0"/>
        <v>3.3014399373184705E-2</v>
      </c>
    </row>
    <row r="72" spans="1:3">
      <c r="A72" s="1">
        <v>39615</v>
      </c>
      <c r="B72">
        <v>572.80999999999995</v>
      </c>
      <c r="C72">
        <f t="shared" si="0"/>
        <v>2.2720927000497203E-3</v>
      </c>
    </row>
    <row r="73" spans="1:3">
      <c r="A73" s="1">
        <v>39616</v>
      </c>
      <c r="B73">
        <v>569.46</v>
      </c>
      <c r="C73">
        <f t="shared" si="0"/>
        <v>-5.8655302241476482E-3</v>
      </c>
    </row>
    <row r="74" spans="1:3">
      <c r="A74" s="1">
        <v>39617</v>
      </c>
      <c r="B74">
        <v>562.38</v>
      </c>
      <c r="C74">
        <f t="shared" si="0"/>
        <v>-1.2510765384006441E-2</v>
      </c>
    </row>
    <row r="75" spans="1:3">
      <c r="A75" s="1">
        <v>39618</v>
      </c>
      <c r="B75">
        <v>560.20000000000005</v>
      </c>
      <c r="C75">
        <f t="shared" si="0"/>
        <v>-3.8839151604412392E-3</v>
      </c>
    </row>
    <row r="76" spans="1:3">
      <c r="A76" s="1">
        <v>39619</v>
      </c>
      <c r="B76">
        <v>546.42999999999995</v>
      </c>
      <c r="C76">
        <f t="shared" si="0"/>
        <v>-2.4887651245017878E-2</v>
      </c>
    </row>
    <row r="77" spans="1:3">
      <c r="A77" s="1">
        <v>39622</v>
      </c>
      <c r="B77">
        <v>545.21</v>
      </c>
      <c r="C77">
        <f t="shared" si="0"/>
        <v>-2.235170033939761E-3</v>
      </c>
    </row>
    <row r="78" spans="1:3">
      <c r="A78" s="1">
        <v>39623</v>
      </c>
      <c r="B78">
        <v>542.29999999999995</v>
      </c>
      <c r="C78">
        <f t="shared" si="0"/>
        <v>-5.3516877000356379E-3</v>
      </c>
    </row>
    <row r="79" spans="1:3">
      <c r="A79" s="1">
        <v>39624</v>
      </c>
      <c r="B79">
        <v>551</v>
      </c>
      <c r="C79">
        <f t="shared" si="0"/>
        <v>1.5915455305899582E-2</v>
      </c>
    </row>
    <row r="80" spans="1:3">
      <c r="A80" s="1">
        <v>39625</v>
      </c>
      <c r="B80">
        <v>528.82000000000005</v>
      </c>
      <c r="C80">
        <f t="shared" si="0"/>
        <v>-4.1086699848049947E-2</v>
      </c>
    </row>
    <row r="81" spans="1:3">
      <c r="A81" s="1">
        <v>39626</v>
      </c>
      <c r="B81">
        <v>528.07000000000005</v>
      </c>
      <c r="C81">
        <f t="shared" si="0"/>
        <v>-1.4192586284162703E-3</v>
      </c>
    </row>
    <row r="82" spans="1:3">
      <c r="A82" s="1">
        <v>39629</v>
      </c>
      <c r="B82">
        <v>526.41999999999996</v>
      </c>
      <c r="C82">
        <f t="shared" si="0"/>
        <v>-3.1294774661189853E-3</v>
      </c>
    </row>
    <row r="83" spans="1:3">
      <c r="A83" s="1">
        <v>39630</v>
      </c>
      <c r="B83">
        <v>534.73</v>
      </c>
      <c r="C83">
        <f t="shared" si="0"/>
        <v>1.5662573398252375E-2</v>
      </c>
    </row>
    <row r="84" spans="1:3">
      <c r="A84" s="1">
        <v>39631</v>
      </c>
      <c r="B84">
        <v>527.04</v>
      </c>
      <c r="C84">
        <f t="shared" ref="C84:C147" si="1">LN(B84/B83)</f>
        <v>-1.4485499619306216E-2</v>
      </c>
    </row>
    <row r="85" spans="1:3">
      <c r="A85" s="1">
        <v>39632</v>
      </c>
      <c r="B85">
        <v>537</v>
      </c>
      <c r="C85">
        <f t="shared" si="1"/>
        <v>1.8721647519589268E-2</v>
      </c>
    </row>
    <row r="86" spans="1:3">
      <c r="A86" s="1">
        <v>39636</v>
      </c>
      <c r="B86">
        <v>543.91</v>
      </c>
      <c r="C86">
        <f t="shared" si="1"/>
        <v>1.2785697483706244E-2</v>
      </c>
    </row>
    <row r="87" spans="1:3">
      <c r="A87" s="1">
        <v>39637</v>
      </c>
      <c r="B87">
        <v>554.53</v>
      </c>
      <c r="C87">
        <f t="shared" si="1"/>
        <v>1.9337116129658421E-2</v>
      </c>
    </row>
    <row r="88" spans="1:3">
      <c r="A88" s="1">
        <v>39638</v>
      </c>
      <c r="B88">
        <v>541.54999999999995</v>
      </c>
      <c r="C88">
        <f t="shared" si="1"/>
        <v>-2.3685509840483211E-2</v>
      </c>
    </row>
    <row r="89" spans="1:3">
      <c r="A89" s="1">
        <v>39639</v>
      </c>
      <c r="B89">
        <v>540.57000000000005</v>
      </c>
      <c r="C89">
        <f t="shared" si="1"/>
        <v>-1.8112598749133683E-3</v>
      </c>
    </row>
    <row r="90" spans="1:3">
      <c r="A90" s="1">
        <v>39640</v>
      </c>
      <c r="B90">
        <v>533.79999999999995</v>
      </c>
      <c r="C90">
        <f t="shared" si="1"/>
        <v>-1.2602901436409011E-2</v>
      </c>
    </row>
    <row r="91" spans="1:3">
      <c r="A91" s="1">
        <v>39643</v>
      </c>
      <c r="B91">
        <v>521.62</v>
      </c>
      <c r="C91">
        <f t="shared" si="1"/>
        <v>-2.3081883534793665E-2</v>
      </c>
    </row>
    <row r="92" spans="1:3">
      <c r="A92" s="1">
        <v>39644</v>
      </c>
      <c r="B92">
        <v>516.09</v>
      </c>
      <c r="C92">
        <f t="shared" si="1"/>
        <v>-1.0658184558572415E-2</v>
      </c>
    </row>
    <row r="93" spans="1:3">
      <c r="A93" s="1">
        <v>39645</v>
      </c>
      <c r="B93">
        <v>535.6</v>
      </c>
      <c r="C93">
        <f t="shared" si="1"/>
        <v>3.7106444939959925E-2</v>
      </c>
    </row>
    <row r="94" spans="1:3">
      <c r="A94" s="1">
        <v>39646</v>
      </c>
      <c r="B94">
        <v>533.44000000000005</v>
      </c>
      <c r="C94">
        <f t="shared" si="1"/>
        <v>-4.041014254588195E-3</v>
      </c>
    </row>
    <row r="95" spans="1:3">
      <c r="A95" s="1">
        <v>39647</v>
      </c>
      <c r="B95">
        <v>481.32</v>
      </c>
      <c r="C95">
        <f t="shared" si="1"/>
        <v>-0.1028142699924675</v>
      </c>
    </row>
    <row r="96" spans="1:3">
      <c r="A96" s="1">
        <v>39650</v>
      </c>
      <c r="B96">
        <v>468.8</v>
      </c>
      <c r="C96">
        <f t="shared" si="1"/>
        <v>-2.6356091307158942E-2</v>
      </c>
    </row>
    <row r="97" spans="1:4">
      <c r="A97" s="1">
        <v>39651</v>
      </c>
      <c r="B97">
        <v>477.11</v>
      </c>
      <c r="C97">
        <f t="shared" si="1"/>
        <v>1.7570834006065583E-2</v>
      </c>
    </row>
    <row r="98" spans="1:4">
      <c r="A98" s="1">
        <v>39652</v>
      </c>
      <c r="B98">
        <v>489.22</v>
      </c>
      <c r="C98">
        <f t="shared" si="1"/>
        <v>2.5065213782866008E-2</v>
      </c>
    </row>
    <row r="99" spans="1:4">
      <c r="A99" s="1">
        <v>39653</v>
      </c>
      <c r="B99">
        <v>475.62</v>
      </c>
      <c r="C99">
        <f t="shared" si="1"/>
        <v>-2.8193069974614893E-2</v>
      </c>
    </row>
    <row r="100" spans="1:4">
      <c r="A100" s="1">
        <v>39654</v>
      </c>
      <c r="B100">
        <v>491.98</v>
      </c>
      <c r="C100">
        <f t="shared" si="1"/>
        <v>3.3818849182434413E-2</v>
      </c>
    </row>
    <row r="101" spans="1:4">
      <c r="A101" s="1">
        <v>39657</v>
      </c>
      <c r="B101">
        <v>477.12</v>
      </c>
      <c r="C101">
        <f t="shared" si="1"/>
        <v>-3.067003368318031E-2</v>
      </c>
    </row>
    <row r="102" spans="1:4">
      <c r="A102" s="1">
        <v>39658</v>
      </c>
      <c r="B102">
        <v>483.11</v>
      </c>
      <c r="C102">
        <f t="shared" si="1"/>
        <v>1.2476339417858731E-2</v>
      </c>
    </row>
    <row r="103" spans="1:4">
      <c r="A103" s="1">
        <v>39659</v>
      </c>
      <c r="B103">
        <v>482.7</v>
      </c>
      <c r="C103">
        <f t="shared" si="1"/>
        <v>-8.4902832778500003E-4</v>
      </c>
    </row>
    <row r="104" spans="1:4">
      <c r="A104" s="1">
        <v>39660</v>
      </c>
      <c r="B104">
        <v>473.75</v>
      </c>
      <c r="C104">
        <f t="shared" si="1"/>
        <v>-1.8715586269811142E-2</v>
      </c>
    </row>
    <row r="105" spans="1:4">
      <c r="A105" s="1">
        <v>39661</v>
      </c>
      <c r="B105">
        <v>467.86</v>
      </c>
      <c r="C105">
        <f t="shared" si="1"/>
        <v>-1.251065053101498E-2</v>
      </c>
    </row>
    <row r="106" spans="1:4">
      <c r="A106" s="1">
        <v>39664</v>
      </c>
      <c r="B106">
        <v>463</v>
      </c>
      <c r="C106">
        <f t="shared" si="1"/>
        <v>-1.0442051779387106E-2</v>
      </c>
    </row>
    <row r="107" spans="1:4">
      <c r="A107" s="1">
        <v>39665</v>
      </c>
      <c r="B107">
        <v>479.85</v>
      </c>
      <c r="C107">
        <f t="shared" si="1"/>
        <v>3.5746500977402645E-2</v>
      </c>
    </row>
    <row r="108" spans="1:4">
      <c r="A108" s="1">
        <v>39666</v>
      </c>
      <c r="B108">
        <v>486.34</v>
      </c>
      <c r="C108">
        <f t="shared" si="1"/>
        <v>1.343441271627625E-2</v>
      </c>
      <c r="D108">
        <f>STDEV(C19:C108)*SQRT(365)</f>
        <v>0.56743955371675048</v>
      </c>
    </row>
    <row r="109" spans="1:4">
      <c r="A109" s="1">
        <v>39667</v>
      </c>
      <c r="B109">
        <v>479.12</v>
      </c>
      <c r="C109">
        <f t="shared" si="1"/>
        <v>-1.4956879823706134E-2</v>
      </c>
      <c r="D109">
        <f t="shared" ref="D109:D172" si="2">STDEV(C20:C109)*SQRT(365)</f>
        <v>0.5572991947923025</v>
      </c>
    </row>
    <row r="110" spans="1:4">
      <c r="A110" s="1">
        <v>39668</v>
      </c>
      <c r="B110">
        <v>495.01</v>
      </c>
      <c r="C110">
        <f t="shared" si="1"/>
        <v>3.2626876428627313E-2</v>
      </c>
      <c r="D110">
        <f t="shared" si="2"/>
        <v>0.5610838189360926</v>
      </c>
    </row>
    <row r="111" spans="1:4">
      <c r="A111" s="1">
        <v>39671</v>
      </c>
      <c r="B111">
        <v>500.84</v>
      </c>
      <c r="C111">
        <f t="shared" si="1"/>
        <v>1.1708724415912645E-2</v>
      </c>
      <c r="D111">
        <f t="shared" si="2"/>
        <v>0.55943156202649158</v>
      </c>
    </row>
    <row r="112" spans="1:4">
      <c r="A112" s="1">
        <v>39672</v>
      </c>
      <c r="B112">
        <v>502.61</v>
      </c>
      <c r="C112">
        <f t="shared" si="1"/>
        <v>3.5278326488138259E-3</v>
      </c>
      <c r="D112">
        <f t="shared" si="2"/>
        <v>0.55530456101947434</v>
      </c>
    </row>
    <row r="113" spans="1:4">
      <c r="A113" s="1">
        <v>39673</v>
      </c>
      <c r="B113">
        <v>500.03</v>
      </c>
      <c r="C113">
        <f t="shared" si="1"/>
        <v>-5.1464248272970583E-3</v>
      </c>
      <c r="D113">
        <f t="shared" si="2"/>
        <v>0.55494191739861953</v>
      </c>
    </row>
    <row r="114" spans="1:4">
      <c r="A114" s="1">
        <v>39674</v>
      </c>
      <c r="B114">
        <v>505.49</v>
      </c>
      <c r="C114">
        <f t="shared" si="1"/>
        <v>1.0860159248918635E-2</v>
      </c>
      <c r="D114">
        <f t="shared" si="2"/>
        <v>0.55387833765850503</v>
      </c>
    </row>
    <row r="115" spans="1:4">
      <c r="A115" s="1">
        <v>39675</v>
      </c>
      <c r="B115">
        <v>510.15</v>
      </c>
      <c r="C115">
        <f t="shared" si="1"/>
        <v>9.1765442501317677E-3</v>
      </c>
      <c r="D115">
        <f t="shared" si="2"/>
        <v>0.55384687757051809</v>
      </c>
    </row>
    <row r="116" spans="1:4">
      <c r="A116" s="1">
        <v>39678</v>
      </c>
      <c r="B116">
        <v>498.3</v>
      </c>
      <c r="C116">
        <f t="shared" si="1"/>
        <v>-2.3502494833955199E-2</v>
      </c>
      <c r="D116">
        <f t="shared" si="2"/>
        <v>0.55569873412394044</v>
      </c>
    </row>
    <row r="117" spans="1:4">
      <c r="A117" s="1">
        <v>39679</v>
      </c>
      <c r="B117">
        <v>490.5</v>
      </c>
      <c r="C117">
        <f t="shared" si="1"/>
        <v>-1.5777026281941137E-2</v>
      </c>
      <c r="D117">
        <f t="shared" si="2"/>
        <v>0.5542396958251522</v>
      </c>
    </row>
    <row r="118" spans="1:4">
      <c r="A118" s="1">
        <v>39680</v>
      </c>
      <c r="B118">
        <v>485</v>
      </c>
      <c r="C118">
        <f t="shared" si="1"/>
        <v>-1.1276388067934609E-2</v>
      </c>
      <c r="D118">
        <f t="shared" si="2"/>
        <v>0.55410135649052694</v>
      </c>
    </row>
    <row r="119" spans="1:4">
      <c r="A119" s="1">
        <v>39681</v>
      </c>
      <c r="B119">
        <v>486.53</v>
      </c>
      <c r="C119">
        <f t="shared" si="1"/>
        <v>3.1496737411227183E-3</v>
      </c>
      <c r="D119">
        <f t="shared" si="2"/>
        <v>0.5536226550222253</v>
      </c>
    </row>
    <row r="120" spans="1:4">
      <c r="A120" s="1">
        <v>39682</v>
      </c>
      <c r="B120">
        <v>490.59</v>
      </c>
      <c r="C120">
        <f t="shared" si="1"/>
        <v>8.3101837338029651E-3</v>
      </c>
      <c r="D120">
        <f t="shared" si="2"/>
        <v>0.55272086038502433</v>
      </c>
    </row>
    <row r="121" spans="1:4">
      <c r="A121" s="1">
        <v>39685</v>
      </c>
      <c r="B121">
        <v>483.01</v>
      </c>
      <c r="C121">
        <f t="shared" si="1"/>
        <v>-1.5571391040412188E-2</v>
      </c>
      <c r="D121">
        <f t="shared" si="2"/>
        <v>0.5530944511829744</v>
      </c>
    </row>
    <row r="122" spans="1:4">
      <c r="A122" s="1">
        <v>39686</v>
      </c>
      <c r="B122">
        <v>474.16</v>
      </c>
      <c r="C122">
        <f t="shared" si="1"/>
        <v>-1.8492539892413864E-2</v>
      </c>
      <c r="D122">
        <f t="shared" si="2"/>
        <v>0.41300450210101369</v>
      </c>
    </row>
    <row r="123" spans="1:4">
      <c r="A123" s="1">
        <v>39687</v>
      </c>
      <c r="B123">
        <v>468.58</v>
      </c>
      <c r="C123">
        <f t="shared" si="1"/>
        <v>-1.1837972641088969E-2</v>
      </c>
      <c r="D123">
        <f t="shared" si="2"/>
        <v>0.41352512384230894</v>
      </c>
    </row>
    <row r="124" spans="1:4">
      <c r="A124" s="1">
        <v>39688</v>
      </c>
      <c r="B124">
        <v>473.78</v>
      </c>
      <c r="C124">
        <f t="shared" si="1"/>
        <v>1.1036234091486881E-2</v>
      </c>
      <c r="D124">
        <f t="shared" si="2"/>
        <v>0.40884863091806245</v>
      </c>
    </row>
    <row r="125" spans="1:4">
      <c r="A125" s="1">
        <v>39689</v>
      </c>
      <c r="B125">
        <v>463.29</v>
      </c>
      <c r="C125">
        <f t="shared" si="1"/>
        <v>-2.2389871026961338E-2</v>
      </c>
      <c r="D125">
        <f t="shared" si="2"/>
        <v>0.41003862142599773</v>
      </c>
    </row>
    <row r="126" spans="1:4">
      <c r="A126" s="1">
        <v>39693</v>
      </c>
      <c r="B126">
        <v>465.25</v>
      </c>
      <c r="C126">
        <f t="shared" si="1"/>
        <v>4.2216876193407402E-3</v>
      </c>
      <c r="D126">
        <f t="shared" si="2"/>
        <v>0.41011471014451956</v>
      </c>
    </row>
    <row r="127" spans="1:4">
      <c r="A127" s="1">
        <v>39694</v>
      </c>
      <c r="B127">
        <v>464.41</v>
      </c>
      <c r="C127">
        <f t="shared" si="1"/>
        <v>-1.8071127693908339E-3</v>
      </c>
      <c r="D127">
        <f t="shared" si="2"/>
        <v>0.41004939199295232</v>
      </c>
    </row>
    <row r="128" spans="1:4">
      <c r="A128" s="1">
        <v>39695</v>
      </c>
      <c r="B128">
        <v>450.26</v>
      </c>
      <c r="C128">
        <f t="shared" si="1"/>
        <v>-3.0942589060141634E-2</v>
      </c>
      <c r="D128">
        <f t="shared" si="2"/>
        <v>0.41282768284157456</v>
      </c>
    </row>
    <row r="129" spans="1:4">
      <c r="A129" s="1">
        <v>39696</v>
      </c>
      <c r="B129">
        <v>444.25</v>
      </c>
      <c r="C129">
        <f t="shared" si="1"/>
        <v>-1.3437726658067065E-2</v>
      </c>
      <c r="D129">
        <f t="shared" si="2"/>
        <v>0.41248084456934825</v>
      </c>
    </row>
    <row r="130" spans="1:4">
      <c r="A130" s="1">
        <v>39699</v>
      </c>
      <c r="B130">
        <v>419.95</v>
      </c>
      <c r="C130">
        <f t="shared" si="1"/>
        <v>-5.625181046312458E-2</v>
      </c>
      <c r="D130">
        <f t="shared" si="2"/>
        <v>0.4217095746025572</v>
      </c>
    </row>
    <row r="131" spans="1:4">
      <c r="A131" s="1">
        <v>39700</v>
      </c>
      <c r="B131">
        <v>418.66</v>
      </c>
      <c r="C131">
        <f t="shared" si="1"/>
        <v>-3.0765219052620806E-3</v>
      </c>
      <c r="D131">
        <f t="shared" si="2"/>
        <v>0.4154083831718744</v>
      </c>
    </row>
    <row r="132" spans="1:4">
      <c r="A132" s="1">
        <v>39701</v>
      </c>
      <c r="B132">
        <v>414.16</v>
      </c>
      <c r="C132">
        <f t="shared" si="1"/>
        <v>-1.0806762072728066E-2</v>
      </c>
      <c r="D132">
        <f t="shared" si="2"/>
        <v>0.41434280145734426</v>
      </c>
    </row>
    <row r="133" spans="1:4">
      <c r="A133" s="1">
        <v>39702</v>
      </c>
      <c r="B133">
        <v>433.75</v>
      </c>
      <c r="C133">
        <f t="shared" si="1"/>
        <v>4.6215958667422945E-2</v>
      </c>
      <c r="D133">
        <f t="shared" si="2"/>
        <v>0.42300296639899782</v>
      </c>
    </row>
    <row r="134" spans="1:4">
      <c r="A134" s="1">
        <v>39703</v>
      </c>
      <c r="B134">
        <v>437.66</v>
      </c>
      <c r="C134">
        <f t="shared" si="1"/>
        <v>8.9740219651449678E-3</v>
      </c>
      <c r="D134">
        <f t="shared" si="2"/>
        <v>0.42314775641036173</v>
      </c>
    </row>
    <row r="135" spans="1:4">
      <c r="A135" s="1">
        <v>39706</v>
      </c>
      <c r="B135">
        <v>433.86</v>
      </c>
      <c r="C135">
        <f t="shared" si="1"/>
        <v>-8.7204518112984838E-3</v>
      </c>
      <c r="D135">
        <f t="shared" si="2"/>
        <v>0.4228653523973589</v>
      </c>
    </row>
    <row r="136" spans="1:4">
      <c r="A136" s="1">
        <v>39707</v>
      </c>
      <c r="B136">
        <v>442.93</v>
      </c>
      <c r="C136">
        <f t="shared" si="1"/>
        <v>2.0689842600746713E-2</v>
      </c>
      <c r="D136">
        <f t="shared" si="2"/>
        <v>0.42512265894049323</v>
      </c>
    </row>
    <row r="137" spans="1:4">
      <c r="A137" s="1">
        <v>39708</v>
      </c>
      <c r="B137">
        <v>414.49</v>
      </c>
      <c r="C137">
        <f t="shared" si="1"/>
        <v>-6.6362895183688181E-2</v>
      </c>
      <c r="D137">
        <f t="shared" si="2"/>
        <v>0.44301423657847089</v>
      </c>
    </row>
    <row r="138" spans="1:4">
      <c r="A138" s="1">
        <v>39709</v>
      </c>
      <c r="B138">
        <v>439.08</v>
      </c>
      <c r="C138">
        <f t="shared" si="1"/>
        <v>5.7632779987141607E-2</v>
      </c>
      <c r="D138">
        <f t="shared" si="2"/>
        <v>0.45742540281162852</v>
      </c>
    </row>
    <row r="139" spans="1:4">
      <c r="A139" s="1">
        <v>39710</v>
      </c>
      <c r="B139">
        <v>449.15</v>
      </c>
      <c r="C139">
        <f t="shared" si="1"/>
        <v>2.2675278856099854E-2</v>
      </c>
      <c r="D139">
        <f t="shared" si="2"/>
        <v>0.46038048188550929</v>
      </c>
    </row>
    <row r="140" spans="1:4">
      <c r="A140" s="1">
        <v>39713</v>
      </c>
      <c r="B140">
        <v>430.14</v>
      </c>
      <c r="C140">
        <f t="shared" si="1"/>
        <v>-4.3246170582379791E-2</v>
      </c>
      <c r="D140">
        <f t="shared" si="2"/>
        <v>0.4671972872614979</v>
      </c>
    </row>
    <row r="141" spans="1:4">
      <c r="A141" s="1">
        <v>39714</v>
      </c>
      <c r="B141">
        <v>429.27</v>
      </c>
      <c r="C141">
        <f t="shared" si="1"/>
        <v>-2.0246455060825698E-3</v>
      </c>
      <c r="D141">
        <f t="shared" si="2"/>
        <v>0.46663085056337472</v>
      </c>
    </row>
    <row r="142" spans="1:4">
      <c r="A142" s="1">
        <v>39715</v>
      </c>
      <c r="B142">
        <v>435.11</v>
      </c>
      <c r="C142">
        <f t="shared" si="1"/>
        <v>1.3512781098018758E-2</v>
      </c>
      <c r="D142">
        <f t="shared" si="2"/>
        <v>0.46785594119266599</v>
      </c>
    </row>
    <row r="143" spans="1:4">
      <c r="A143" s="1">
        <v>39716</v>
      </c>
      <c r="B143">
        <v>439.6</v>
      </c>
      <c r="C143">
        <f t="shared" si="1"/>
        <v>1.0266349844694267E-2</v>
      </c>
      <c r="D143">
        <f t="shared" si="2"/>
        <v>0.46863260324179107</v>
      </c>
    </row>
    <row r="144" spans="1:4">
      <c r="A144" s="1">
        <v>39717</v>
      </c>
      <c r="B144">
        <v>431.04</v>
      </c>
      <c r="C144">
        <f t="shared" si="1"/>
        <v>-1.9664329307467178E-2</v>
      </c>
      <c r="D144">
        <f t="shared" si="2"/>
        <v>0.46971419414346599</v>
      </c>
    </row>
    <row r="145" spans="1:4">
      <c r="A145" s="1">
        <v>39720</v>
      </c>
      <c r="B145">
        <v>381</v>
      </c>
      <c r="C145">
        <f t="shared" si="1"/>
        <v>-0.12340151809529826</v>
      </c>
      <c r="D145">
        <f t="shared" si="2"/>
        <v>0.51994741438637404</v>
      </c>
    </row>
    <row r="146" spans="1:4">
      <c r="A146" s="1">
        <v>39721</v>
      </c>
      <c r="B146">
        <v>400.52</v>
      </c>
      <c r="C146">
        <f t="shared" si="1"/>
        <v>4.9964327712900922E-2</v>
      </c>
      <c r="D146">
        <f t="shared" si="2"/>
        <v>0.5311923985783934</v>
      </c>
    </row>
    <row r="147" spans="1:4">
      <c r="A147" s="1">
        <v>39722</v>
      </c>
      <c r="B147">
        <v>411.72</v>
      </c>
      <c r="C147">
        <f t="shared" si="1"/>
        <v>2.7579803818756788E-2</v>
      </c>
      <c r="D147">
        <f t="shared" si="2"/>
        <v>0.53474573798877478</v>
      </c>
    </row>
    <row r="148" spans="1:4">
      <c r="A148" s="1">
        <v>39723</v>
      </c>
      <c r="B148">
        <v>390.49</v>
      </c>
      <c r="C148">
        <f t="shared" ref="C148:C211" si="3">LN(B148/B147)</f>
        <v>-5.294114590113571E-2</v>
      </c>
      <c r="D148">
        <f t="shared" si="2"/>
        <v>0.53988842019780381</v>
      </c>
    </row>
    <row r="149" spans="1:4">
      <c r="A149" s="1">
        <v>39724</v>
      </c>
      <c r="B149">
        <v>386.91</v>
      </c>
      <c r="C149">
        <f t="shared" si="3"/>
        <v>-9.2102529128133236E-3</v>
      </c>
      <c r="D149">
        <f t="shared" si="2"/>
        <v>0.53886791417112745</v>
      </c>
    </row>
    <row r="150" spans="1:4">
      <c r="A150" s="1">
        <v>39727</v>
      </c>
      <c r="B150">
        <v>371.21</v>
      </c>
      <c r="C150">
        <f t="shared" si="3"/>
        <v>-4.1424167640057692E-2</v>
      </c>
      <c r="D150">
        <f t="shared" si="2"/>
        <v>0.5405228533173998</v>
      </c>
    </row>
    <row r="151" spans="1:4">
      <c r="A151" s="1">
        <v>39728</v>
      </c>
      <c r="B151">
        <v>346.01</v>
      </c>
      <c r="C151">
        <f t="shared" si="3"/>
        <v>-7.0300263830170684E-2</v>
      </c>
      <c r="D151">
        <f t="shared" si="2"/>
        <v>0.55587123407390038</v>
      </c>
    </row>
    <row r="152" spans="1:4">
      <c r="A152" s="1">
        <v>39729</v>
      </c>
      <c r="B152">
        <v>338.11</v>
      </c>
      <c r="C152">
        <f t="shared" si="3"/>
        <v>-2.3096390049522551E-2</v>
      </c>
      <c r="D152">
        <f t="shared" si="2"/>
        <v>0.55636693784366054</v>
      </c>
    </row>
    <row r="153" spans="1:4">
      <c r="A153" s="1">
        <v>39730</v>
      </c>
      <c r="B153">
        <v>328.98</v>
      </c>
      <c r="C153">
        <f t="shared" si="3"/>
        <v>-2.7374327680646578E-2</v>
      </c>
      <c r="D153">
        <f t="shared" si="2"/>
        <v>0.55784482599628704</v>
      </c>
    </row>
    <row r="154" spans="1:4">
      <c r="A154" s="1">
        <v>39731</v>
      </c>
      <c r="B154">
        <v>332</v>
      </c>
      <c r="C154">
        <f t="shared" si="3"/>
        <v>9.1380102724763958E-3</v>
      </c>
      <c r="D154">
        <f t="shared" si="2"/>
        <v>0.5579000351440685</v>
      </c>
    </row>
    <row r="155" spans="1:4">
      <c r="A155" s="1">
        <v>39734</v>
      </c>
      <c r="B155">
        <v>381.02</v>
      </c>
      <c r="C155">
        <f t="shared" si="3"/>
        <v>0.13771689827080022</v>
      </c>
      <c r="D155">
        <f t="shared" si="2"/>
        <v>0.62582056081336246</v>
      </c>
    </row>
    <row r="156" spans="1:4">
      <c r="A156" s="1">
        <v>39735</v>
      </c>
      <c r="B156">
        <v>362.71</v>
      </c>
      <c r="C156">
        <f t="shared" si="3"/>
        <v>-4.9248250283192165E-2</v>
      </c>
      <c r="D156">
        <f t="shared" si="2"/>
        <v>0.62958107942516306</v>
      </c>
    </row>
    <row r="157" spans="1:4">
      <c r="A157" s="1">
        <v>39736</v>
      </c>
      <c r="B157">
        <v>339.17</v>
      </c>
      <c r="C157">
        <f t="shared" si="3"/>
        <v>-6.7102160293922769E-2</v>
      </c>
      <c r="D157">
        <f t="shared" si="2"/>
        <v>0.64153617548902719</v>
      </c>
    </row>
    <row r="158" spans="1:4">
      <c r="A158" s="1">
        <v>39737</v>
      </c>
      <c r="B158">
        <v>353.02</v>
      </c>
      <c r="C158">
        <f t="shared" si="3"/>
        <v>4.0023255941958998E-2</v>
      </c>
      <c r="D158">
        <f t="shared" si="2"/>
        <v>0.64805409627977739</v>
      </c>
    </row>
    <row r="159" spans="1:4">
      <c r="A159" s="1">
        <v>39738</v>
      </c>
      <c r="B159">
        <v>372.54</v>
      </c>
      <c r="C159">
        <f t="shared" si="3"/>
        <v>5.3819702052723697E-2</v>
      </c>
      <c r="D159">
        <f t="shared" si="2"/>
        <v>0.65834601240056956</v>
      </c>
    </row>
    <row r="160" spans="1:4">
      <c r="A160" s="1">
        <v>39741</v>
      </c>
      <c r="B160">
        <v>379.32</v>
      </c>
      <c r="C160">
        <f t="shared" si="3"/>
        <v>1.8035761410670169E-2</v>
      </c>
      <c r="D160">
        <f t="shared" si="2"/>
        <v>0.65884127819026073</v>
      </c>
    </row>
    <row r="161" spans="1:4">
      <c r="A161" s="1">
        <v>39742</v>
      </c>
      <c r="B161">
        <v>362.75</v>
      </c>
      <c r="C161">
        <f t="shared" si="3"/>
        <v>-4.4666284251229454E-2</v>
      </c>
      <c r="D161">
        <f t="shared" si="2"/>
        <v>0.65942453323009176</v>
      </c>
    </row>
    <row r="162" spans="1:4">
      <c r="A162" s="1">
        <v>39743</v>
      </c>
      <c r="B162">
        <v>355.67</v>
      </c>
      <c r="C162">
        <f t="shared" si="3"/>
        <v>-1.9710557103343362E-2</v>
      </c>
      <c r="D162">
        <f t="shared" si="2"/>
        <v>0.65990919615949439</v>
      </c>
    </row>
    <row r="163" spans="1:4">
      <c r="A163" s="1">
        <v>39744</v>
      </c>
      <c r="B163">
        <v>352.32</v>
      </c>
      <c r="C163">
        <f t="shared" si="3"/>
        <v>-9.4634811266387214E-3</v>
      </c>
      <c r="D163">
        <f t="shared" si="2"/>
        <v>0.65996172934169206</v>
      </c>
    </row>
    <row r="164" spans="1:4">
      <c r="A164" s="1">
        <v>39745</v>
      </c>
      <c r="B164">
        <v>339.29</v>
      </c>
      <c r="C164">
        <f t="shared" si="3"/>
        <v>-3.7684654621717092E-2</v>
      </c>
      <c r="D164">
        <f t="shared" si="2"/>
        <v>0.66302433034689923</v>
      </c>
    </row>
    <row r="165" spans="1:4">
      <c r="A165" s="1">
        <v>39748</v>
      </c>
      <c r="B165">
        <v>329.49</v>
      </c>
      <c r="C165">
        <f t="shared" si="3"/>
        <v>-2.9309194444233726E-2</v>
      </c>
      <c r="D165">
        <f t="shared" si="2"/>
        <v>0.66472701990008254</v>
      </c>
    </row>
    <row r="166" spans="1:4">
      <c r="A166" s="1">
        <v>39749</v>
      </c>
      <c r="B166">
        <v>368.75</v>
      </c>
      <c r="C166">
        <f t="shared" si="3"/>
        <v>0.11257290318566525</v>
      </c>
      <c r="D166">
        <f t="shared" si="2"/>
        <v>0.70504036237370005</v>
      </c>
    </row>
    <row r="167" spans="1:4">
      <c r="A167" s="1">
        <v>39750</v>
      </c>
      <c r="B167">
        <v>358</v>
      </c>
      <c r="C167">
        <f t="shared" si="3"/>
        <v>-2.9585921253329258E-2</v>
      </c>
      <c r="D167">
        <f t="shared" si="2"/>
        <v>0.70684993810678676</v>
      </c>
    </row>
    <row r="168" spans="1:4">
      <c r="A168" s="1">
        <v>39751</v>
      </c>
      <c r="B168">
        <v>359.69</v>
      </c>
      <c r="C168">
        <f t="shared" si="3"/>
        <v>4.7095629691923033E-3</v>
      </c>
      <c r="D168">
        <f t="shared" si="2"/>
        <v>0.70710071961058019</v>
      </c>
    </row>
    <row r="169" spans="1:4">
      <c r="A169" s="1">
        <v>39752</v>
      </c>
      <c r="B169">
        <v>359.36</v>
      </c>
      <c r="C169">
        <f t="shared" si="3"/>
        <v>-9.1787781981425283E-4</v>
      </c>
      <c r="D169">
        <f t="shared" si="2"/>
        <v>0.70591307770974177</v>
      </c>
    </row>
    <row r="170" spans="1:4">
      <c r="A170" s="1">
        <v>39755</v>
      </c>
      <c r="B170">
        <v>346.49</v>
      </c>
      <c r="C170">
        <f t="shared" si="3"/>
        <v>-3.6470713365439153E-2</v>
      </c>
      <c r="D170">
        <f t="shared" si="2"/>
        <v>0.70499921131670429</v>
      </c>
    </row>
    <row r="171" spans="1:4">
      <c r="A171" s="1">
        <v>39756</v>
      </c>
      <c r="B171">
        <v>366.94</v>
      </c>
      <c r="C171">
        <f t="shared" si="3"/>
        <v>5.7344388765934319E-2</v>
      </c>
      <c r="D171">
        <f t="shared" si="2"/>
        <v>0.71596689215158316</v>
      </c>
    </row>
    <row r="172" spans="1:4">
      <c r="A172" s="1">
        <v>39757</v>
      </c>
      <c r="B172">
        <v>342.24</v>
      </c>
      <c r="C172">
        <f t="shared" si="3"/>
        <v>-6.9686101616478091E-2</v>
      </c>
      <c r="D172">
        <f t="shared" si="2"/>
        <v>0.72806191251188268</v>
      </c>
    </row>
    <row r="173" spans="1:4">
      <c r="A173" s="1">
        <v>39758</v>
      </c>
      <c r="B173">
        <v>331.22</v>
      </c>
      <c r="C173">
        <f t="shared" si="3"/>
        <v>-3.272943817275055E-2</v>
      </c>
      <c r="D173">
        <f t="shared" ref="D173:D236" si="4">STDEV(C84:C173)*SQRT(365)</f>
        <v>0.72900998280597218</v>
      </c>
    </row>
    <row r="174" spans="1:4">
      <c r="A174" s="1">
        <v>39759</v>
      </c>
      <c r="B174">
        <v>331.14</v>
      </c>
      <c r="C174">
        <f t="shared" si="3"/>
        <v>-2.4156048188013379E-4</v>
      </c>
      <c r="D174">
        <f t="shared" si="4"/>
        <v>0.72884003179829882</v>
      </c>
    </row>
    <row r="175" spans="1:4">
      <c r="A175" s="1">
        <v>39762</v>
      </c>
      <c r="B175">
        <v>318.77999999999997</v>
      </c>
      <c r="C175">
        <f t="shared" si="3"/>
        <v>-3.8040036988558089E-2</v>
      </c>
      <c r="D175">
        <f t="shared" si="4"/>
        <v>0.73017391629111106</v>
      </c>
    </row>
    <row r="176" spans="1:4">
      <c r="A176" s="1">
        <v>39763</v>
      </c>
      <c r="B176">
        <v>311.45999999999998</v>
      </c>
      <c r="C176">
        <f t="shared" si="3"/>
        <v>-2.3230290623714206E-2</v>
      </c>
      <c r="D176">
        <f t="shared" si="4"/>
        <v>0.73001769173152964</v>
      </c>
    </row>
    <row r="177" spans="1:4">
      <c r="A177" s="1">
        <v>39764</v>
      </c>
      <c r="B177">
        <v>291</v>
      </c>
      <c r="C177">
        <f t="shared" si="3"/>
        <v>-6.7947651895700026E-2</v>
      </c>
      <c r="D177">
        <f t="shared" si="4"/>
        <v>0.73860995533008</v>
      </c>
    </row>
    <row r="178" spans="1:4">
      <c r="A178" s="1">
        <v>39765</v>
      </c>
      <c r="B178">
        <v>312.08</v>
      </c>
      <c r="C178">
        <f t="shared" si="3"/>
        <v>6.9936298026908442E-2</v>
      </c>
      <c r="D178">
        <f t="shared" si="4"/>
        <v>0.75392644612037663</v>
      </c>
    </row>
    <row r="179" spans="1:4">
      <c r="A179" s="1">
        <v>39766</v>
      </c>
      <c r="B179">
        <v>310.02</v>
      </c>
      <c r="C179">
        <f t="shared" si="3"/>
        <v>-6.6227536712528739E-3</v>
      </c>
      <c r="D179">
        <f t="shared" si="4"/>
        <v>0.7538758284295175</v>
      </c>
    </row>
    <row r="180" spans="1:4">
      <c r="A180" s="1">
        <v>39769</v>
      </c>
      <c r="B180">
        <v>300.12</v>
      </c>
      <c r="C180">
        <f t="shared" si="3"/>
        <v>-3.2454416849620152E-2</v>
      </c>
      <c r="D180">
        <f t="shared" si="4"/>
        <v>0.7556276831887655</v>
      </c>
    </row>
    <row r="181" spans="1:4">
      <c r="A181" s="1">
        <v>39770</v>
      </c>
      <c r="B181">
        <v>297.42</v>
      </c>
      <c r="C181">
        <f t="shared" si="3"/>
        <v>-9.0371134169903913E-3</v>
      </c>
      <c r="D181">
        <f t="shared" si="4"/>
        <v>0.75488491794081103</v>
      </c>
    </row>
    <row r="182" spans="1:4">
      <c r="A182" s="1">
        <v>39771</v>
      </c>
      <c r="B182">
        <v>280.18</v>
      </c>
      <c r="C182">
        <f t="shared" si="3"/>
        <v>-5.9713027492569647E-2</v>
      </c>
      <c r="D182">
        <f t="shared" si="4"/>
        <v>0.76248755420450431</v>
      </c>
    </row>
    <row r="183" spans="1:4">
      <c r="A183" s="1">
        <v>39772</v>
      </c>
      <c r="B183">
        <v>259.56</v>
      </c>
      <c r="C183">
        <f t="shared" si="3"/>
        <v>-7.644436401500021E-2</v>
      </c>
      <c r="D183">
        <f t="shared" si="4"/>
        <v>0.76993338926026011</v>
      </c>
    </row>
    <row r="184" spans="1:4">
      <c r="A184" s="1">
        <v>39773</v>
      </c>
      <c r="B184">
        <v>262.43</v>
      </c>
      <c r="C184">
        <f t="shared" si="3"/>
        <v>1.0996490050166332E-2</v>
      </c>
      <c r="D184">
        <f t="shared" si="4"/>
        <v>0.77084942033151538</v>
      </c>
    </row>
    <row r="185" spans="1:4">
      <c r="A185" s="1">
        <v>39776</v>
      </c>
      <c r="B185">
        <v>257.44</v>
      </c>
      <c r="C185">
        <f t="shared" si="3"/>
        <v>-1.9197696559060933E-2</v>
      </c>
      <c r="D185">
        <f t="shared" si="4"/>
        <v>0.74662931835964275</v>
      </c>
    </row>
    <row r="186" spans="1:4">
      <c r="A186" s="1">
        <v>39777</v>
      </c>
      <c r="B186">
        <v>282.05</v>
      </c>
      <c r="C186">
        <f t="shared" si="3"/>
        <v>9.1297676941912015E-2</v>
      </c>
      <c r="D186">
        <f t="shared" si="4"/>
        <v>0.77127768251706574</v>
      </c>
    </row>
    <row r="187" spans="1:4">
      <c r="A187" s="1">
        <v>39778</v>
      </c>
      <c r="B187">
        <v>292.08999999999997</v>
      </c>
      <c r="C187">
        <f t="shared" si="3"/>
        <v>3.4977613770605702E-2</v>
      </c>
      <c r="D187">
        <f t="shared" si="4"/>
        <v>0.7742175282169903</v>
      </c>
    </row>
    <row r="188" spans="1:4">
      <c r="A188" s="1">
        <v>39780</v>
      </c>
      <c r="B188">
        <v>292.95999999999998</v>
      </c>
      <c r="C188">
        <f t="shared" si="3"/>
        <v>2.9741069696095049E-3</v>
      </c>
      <c r="D188">
        <f t="shared" si="4"/>
        <v>0.77192119532111581</v>
      </c>
    </row>
    <row r="189" spans="1:4">
      <c r="A189" s="1">
        <v>39783</v>
      </c>
      <c r="B189">
        <v>265.99</v>
      </c>
      <c r="C189">
        <f t="shared" si="3"/>
        <v>-9.6577366836135353E-2</v>
      </c>
      <c r="D189">
        <f t="shared" si="4"/>
        <v>0.79211466894326077</v>
      </c>
    </row>
    <row r="190" spans="1:4">
      <c r="A190" s="1">
        <v>39784</v>
      </c>
      <c r="B190">
        <v>275.11</v>
      </c>
      <c r="C190">
        <f t="shared" si="3"/>
        <v>3.371230359783306E-2</v>
      </c>
      <c r="D190">
        <f t="shared" si="4"/>
        <v>0.79209248001751376</v>
      </c>
    </row>
    <row r="191" spans="1:4">
      <c r="A191" s="1">
        <v>39785</v>
      </c>
      <c r="B191">
        <v>279.43</v>
      </c>
      <c r="C191">
        <f t="shared" si="3"/>
        <v>1.5580796312920045E-2</v>
      </c>
      <c r="D191">
        <f t="shared" si="4"/>
        <v>0.79177079913225223</v>
      </c>
    </row>
    <row r="192" spans="1:4">
      <c r="A192" s="1">
        <v>39786</v>
      </c>
      <c r="B192">
        <v>274.33999999999997</v>
      </c>
      <c r="C192">
        <f t="shared" si="3"/>
        <v>-1.8383600950557476E-2</v>
      </c>
      <c r="D192">
        <f t="shared" si="4"/>
        <v>0.79126513845752178</v>
      </c>
    </row>
    <row r="193" spans="1:4">
      <c r="A193" s="1">
        <v>39787</v>
      </c>
      <c r="B193">
        <v>283.99</v>
      </c>
      <c r="C193">
        <f t="shared" si="3"/>
        <v>3.4570813223408443E-2</v>
      </c>
      <c r="D193">
        <f t="shared" si="4"/>
        <v>0.79546745949765851</v>
      </c>
    </row>
    <row r="194" spans="1:4">
      <c r="A194" s="1">
        <v>39790</v>
      </c>
      <c r="B194">
        <v>302.11</v>
      </c>
      <c r="C194">
        <f t="shared" si="3"/>
        <v>6.1852163193090066E-2</v>
      </c>
      <c r="D194">
        <f t="shared" si="4"/>
        <v>0.80661065439063628</v>
      </c>
    </row>
    <row r="195" spans="1:4">
      <c r="A195" s="1">
        <v>39791</v>
      </c>
      <c r="B195">
        <v>305.97000000000003</v>
      </c>
      <c r="C195">
        <f t="shared" si="3"/>
        <v>1.2695868463777312E-2</v>
      </c>
      <c r="D195">
        <f t="shared" si="4"/>
        <v>0.80724496697051507</v>
      </c>
    </row>
    <row r="196" spans="1:4">
      <c r="A196" s="1">
        <v>39792</v>
      </c>
      <c r="B196">
        <v>308.82</v>
      </c>
      <c r="C196">
        <f t="shared" si="3"/>
        <v>9.2715249621815893E-3</v>
      </c>
      <c r="D196">
        <f t="shared" si="4"/>
        <v>0.80764787174593466</v>
      </c>
    </row>
    <row r="197" spans="1:4">
      <c r="A197" s="1">
        <v>39793</v>
      </c>
      <c r="B197">
        <v>300.22000000000003</v>
      </c>
      <c r="C197">
        <f t="shared" si="3"/>
        <v>-2.8243043660688041E-2</v>
      </c>
      <c r="D197">
        <f t="shared" si="4"/>
        <v>0.80484638072893022</v>
      </c>
    </row>
    <row r="198" spans="1:4">
      <c r="A198" s="1">
        <v>39794</v>
      </c>
      <c r="B198">
        <v>315.76</v>
      </c>
      <c r="C198">
        <f t="shared" si="3"/>
        <v>5.0466892122561592E-2</v>
      </c>
      <c r="D198">
        <f t="shared" si="4"/>
        <v>0.81178995535555598</v>
      </c>
    </row>
    <row r="199" spans="1:4">
      <c r="A199" s="1">
        <v>39797</v>
      </c>
      <c r="B199">
        <v>310.67</v>
      </c>
      <c r="C199">
        <f t="shared" si="3"/>
        <v>-1.625117578093806E-2</v>
      </c>
      <c r="D199">
        <f t="shared" si="4"/>
        <v>0.81186055519762812</v>
      </c>
    </row>
    <row r="200" spans="1:4">
      <c r="A200" s="1">
        <v>39798</v>
      </c>
      <c r="B200">
        <v>325.27999999999997</v>
      </c>
      <c r="C200">
        <f t="shared" si="3"/>
        <v>4.5955094306382789E-2</v>
      </c>
      <c r="D200">
        <f t="shared" si="4"/>
        <v>0.81481963250910017</v>
      </c>
    </row>
    <row r="201" spans="1:4">
      <c r="A201" s="1">
        <v>39799</v>
      </c>
      <c r="B201">
        <v>315.24</v>
      </c>
      <c r="C201">
        <f t="shared" si="3"/>
        <v>-3.1352096394587539E-2</v>
      </c>
      <c r="D201">
        <f t="shared" si="4"/>
        <v>0.81588460866526036</v>
      </c>
    </row>
    <row r="202" spans="1:4">
      <c r="A202" s="1">
        <v>39800</v>
      </c>
      <c r="B202">
        <v>310.27999999999997</v>
      </c>
      <c r="C202">
        <f t="shared" si="3"/>
        <v>-1.5859137862778091E-2</v>
      </c>
      <c r="D202">
        <f t="shared" si="4"/>
        <v>0.8159736766066723</v>
      </c>
    </row>
    <row r="203" spans="1:4">
      <c r="A203" s="1">
        <v>39801</v>
      </c>
      <c r="B203">
        <v>310.17</v>
      </c>
      <c r="C203">
        <f t="shared" si="3"/>
        <v>-3.5458135595922322E-4</v>
      </c>
      <c r="D203">
        <f t="shared" si="4"/>
        <v>0.81603586409903239</v>
      </c>
    </row>
    <row r="204" spans="1:4">
      <c r="A204" s="1">
        <v>39804</v>
      </c>
      <c r="B204">
        <v>297.11</v>
      </c>
      <c r="C204">
        <f t="shared" si="3"/>
        <v>-4.3018093663816655E-2</v>
      </c>
      <c r="D204">
        <f t="shared" si="4"/>
        <v>0.81886692186318155</v>
      </c>
    </row>
    <row r="205" spans="1:4">
      <c r="A205" s="1">
        <v>39805</v>
      </c>
      <c r="B205">
        <v>298.02</v>
      </c>
      <c r="C205">
        <f t="shared" si="3"/>
        <v>3.0581577444193909E-3</v>
      </c>
      <c r="D205">
        <f t="shared" si="4"/>
        <v>0.81849740835695228</v>
      </c>
    </row>
    <row r="206" spans="1:4">
      <c r="A206" s="1">
        <v>39806</v>
      </c>
      <c r="B206">
        <v>302.95</v>
      </c>
      <c r="C206">
        <f t="shared" si="3"/>
        <v>1.6407177043683979E-2</v>
      </c>
      <c r="D206">
        <f t="shared" si="4"/>
        <v>0.81893788938764356</v>
      </c>
    </row>
    <row r="207" spans="1:4">
      <c r="A207" s="1">
        <v>39808</v>
      </c>
      <c r="B207">
        <v>300.36</v>
      </c>
      <c r="C207">
        <f t="shared" si="3"/>
        <v>-8.5860201593147816E-3</v>
      </c>
      <c r="D207">
        <f t="shared" si="4"/>
        <v>0.81869685754296417</v>
      </c>
    </row>
    <row r="208" spans="1:4">
      <c r="A208" s="1">
        <v>39811</v>
      </c>
      <c r="B208">
        <v>297.42</v>
      </c>
      <c r="C208">
        <f t="shared" si="3"/>
        <v>-9.8364739711456154E-3</v>
      </c>
      <c r="D208">
        <f t="shared" si="4"/>
        <v>0.81865996176505962</v>
      </c>
    </row>
    <row r="209" spans="1:4">
      <c r="A209" s="1">
        <v>39812</v>
      </c>
      <c r="B209">
        <v>303.11</v>
      </c>
      <c r="C209">
        <f t="shared" si="3"/>
        <v>1.8950494670727652E-2</v>
      </c>
      <c r="D209">
        <f t="shared" si="4"/>
        <v>0.81995673619310039</v>
      </c>
    </row>
    <row r="210" spans="1:4">
      <c r="A210" s="1">
        <v>39813</v>
      </c>
      <c r="B210">
        <v>307.64999999999998</v>
      </c>
      <c r="C210">
        <f t="shared" si="3"/>
        <v>1.4866997255234103E-2</v>
      </c>
      <c r="D210">
        <f t="shared" si="4"/>
        <v>0.82050783038631681</v>
      </c>
    </row>
    <row r="211" spans="1:4">
      <c r="A211" s="1">
        <v>39815</v>
      </c>
      <c r="B211">
        <v>321.32</v>
      </c>
      <c r="C211">
        <f t="shared" si="3"/>
        <v>4.3474738119112462E-2</v>
      </c>
      <c r="D211">
        <f t="shared" si="4"/>
        <v>0.82604013708183943</v>
      </c>
    </row>
    <row r="212" spans="1:4">
      <c r="A212" s="1">
        <v>39818</v>
      </c>
      <c r="B212">
        <v>328.05</v>
      </c>
      <c r="C212">
        <f t="shared" ref="C212:C269" si="5">LN(B212/B211)</f>
        <v>2.0728524485274857E-2</v>
      </c>
      <c r="D212">
        <f t="shared" si="4"/>
        <v>0.82709661898484643</v>
      </c>
    </row>
    <row r="213" spans="1:4">
      <c r="A213" s="1">
        <v>39819</v>
      </c>
      <c r="B213">
        <v>334.06</v>
      </c>
      <c r="C213">
        <f t="shared" si="5"/>
        <v>1.8154581770914929E-2</v>
      </c>
      <c r="D213">
        <f t="shared" si="4"/>
        <v>0.82814957416653656</v>
      </c>
    </row>
    <row r="214" spans="1:4">
      <c r="A214" s="1">
        <v>39820</v>
      </c>
      <c r="B214">
        <v>322.01</v>
      </c>
      <c r="C214">
        <f t="shared" si="5"/>
        <v>-3.6738016598996677E-2</v>
      </c>
      <c r="D214">
        <f t="shared" si="4"/>
        <v>0.83023496423819387</v>
      </c>
    </row>
    <row r="215" spans="1:4">
      <c r="A215" s="1">
        <v>39821</v>
      </c>
      <c r="B215">
        <v>325.19</v>
      </c>
      <c r="C215">
        <f t="shared" si="5"/>
        <v>9.8270259305471737E-3</v>
      </c>
      <c r="D215">
        <f t="shared" si="4"/>
        <v>0.82988959611738267</v>
      </c>
    </row>
    <row r="216" spans="1:4">
      <c r="A216" s="1">
        <v>39822</v>
      </c>
      <c r="B216">
        <v>315.07</v>
      </c>
      <c r="C216">
        <f t="shared" si="5"/>
        <v>-3.1614790533197441E-2</v>
      </c>
      <c r="D216">
        <f t="shared" si="4"/>
        <v>0.83158174706320764</v>
      </c>
    </row>
    <row r="217" spans="1:4">
      <c r="A217" s="1">
        <v>39825</v>
      </c>
      <c r="B217">
        <v>312.69</v>
      </c>
      <c r="C217">
        <f t="shared" si="5"/>
        <v>-7.5825519408140567E-3</v>
      </c>
      <c r="D217">
        <f t="shared" si="4"/>
        <v>0.83159119923236224</v>
      </c>
    </row>
    <row r="218" spans="1:4">
      <c r="A218" s="1">
        <v>39826</v>
      </c>
      <c r="B218">
        <v>314.32</v>
      </c>
      <c r="C218">
        <f t="shared" si="5"/>
        <v>5.1992908308636995E-3</v>
      </c>
      <c r="D218">
        <f t="shared" si="4"/>
        <v>0.8300431079325814</v>
      </c>
    </row>
    <row r="219" spans="1:4">
      <c r="A219" s="1">
        <v>39827</v>
      </c>
      <c r="B219">
        <v>300.97000000000003</v>
      </c>
      <c r="C219">
        <f t="shared" si="5"/>
        <v>-4.340098324257749E-2</v>
      </c>
      <c r="D219">
        <f t="shared" si="4"/>
        <v>0.83362683470263221</v>
      </c>
    </row>
    <row r="220" spans="1:4">
      <c r="A220" s="1">
        <v>39828</v>
      </c>
      <c r="B220">
        <v>298.99</v>
      </c>
      <c r="C220">
        <f t="shared" si="5"/>
        <v>-6.6004639922841437E-3</v>
      </c>
      <c r="D220">
        <f t="shared" si="4"/>
        <v>0.82691289002729707</v>
      </c>
    </row>
    <row r="221" spans="1:4">
      <c r="A221" s="1">
        <v>39829</v>
      </c>
      <c r="B221">
        <v>299.67</v>
      </c>
      <c r="C221">
        <f t="shared" si="5"/>
        <v>2.2717411968255913E-3</v>
      </c>
      <c r="D221">
        <f t="shared" si="4"/>
        <v>0.82700154850244445</v>
      </c>
    </row>
    <row r="222" spans="1:4">
      <c r="A222" s="1">
        <v>39833</v>
      </c>
      <c r="B222">
        <v>282.75</v>
      </c>
      <c r="C222">
        <f t="shared" si="5"/>
        <v>-5.8118754215938248E-2</v>
      </c>
      <c r="D222">
        <f t="shared" si="4"/>
        <v>0.83412322901691804</v>
      </c>
    </row>
    <row r="223" spans="1:4">
      <c r="A223" s="1">
        <v>39834</v>
      </c>
      <c r="B223">
        <v>303.08</v>
      </c>
      <c r="C223">
        <f t="shared" si="5"/>
        <v>6.9433682066942712E-2</v>
      </c>
      <c r="D223">
        <f t="shared" si="4"/>
        <v>0.84116386968103585</v>
      </c>
    </row>
    <row r="224" spans="1:4">
      <c r="A224" s="1">
        <v>39835</v>
      </c>
      <c r="B224">
        <v>306.5</v>
      </c>
      <c r="C224">
        <f t="shared" si="5"/>
        <v>1.1220958313093594E-2</v>
      </c>
      <c r="D224">
        <f t="shared" si="4"/>
        <v>0.84131797099600036</v>
      </c>
    </row>
    <row r="225" spans="1:4">
      <c r="A225" s="1">
        <v>39836</v>
      </c>
      <c r="B225">
        <v>324.7</v>
      </c>
      <c r="C225">
        <f t="shared" si="5"/>
        <v>5.7683923732534184E-2</v>
      </c>
      <c r="D225">
        <f t="shared" si="4"/>
        <v>0.85035589826350477</v>
      </c>
    </row>
    <row r="226" spans="1:4">
      <c r="A226" s="1">
        <v>39839</v>
      </c>
      <c r="B226">
        <v>323.87</v>
      </c>
      <c r="C226">
        <f t="shared" si="5"/>
        <v>-2.5594784004992393E-3</v>
      </c>
      <c r="D226">
        <f t="shared" si="4"/>
        <v>0.84896274153521867</v>
      </c>
    </row>
    <row r="227" spans="1:4">
      <c r="A227" s="1">
        <v>39840</v>
      </c>
      <c r="B227">
        <v>331.48</v>
      </c>
      <c r="C227">
        <f t="shared" si="5"/>
        <v>2.3225275272540834E-2</v>
      </c>
      <c r="D227">
        <f t="shared" si="4"/>
        <v>0.84087980293456521</v>
      </c>
    </row>
    <row r="228" spans="1:4">
      <c r="A228" s="1">
        <v>39841</v>
      </c>
      <c r="B228">
        <v>348.67</v>
      </c>
      <c r="C228">
        <f t="shared" si="5"/>
        <v>5.0558440159663522E-2</v>
      </c>
      <c r="D228">
        <f t="shared" si="4"/>
        <v>0.83892404537448517</v>
      </c>
    </row>
    <row r="229" spans="1:4">
      <c r="A229" s="1">
        <v>39842</v>
      </c>
      <c r="B229">
        <v>343.32</v>
      </c>
      <c r="C229">
        <f t="shared" si="5"/>
        <v>-1.5462959290486135E-2</v>
      </c>
      <c r="D229">
        <f t="shared" si="4"/>
        <v>0.83773375203777034</v>
      </c>
    </row>
    <row r="230" spans="1:4">
      <c r="A230" s="1">
        <v>39843</v>
      </c>
      <c r="B230">
        <v>338.53</v>
      </c>
      <c r="C230">
        <f t="shared" si="5"/>
        <v>-1.4050242132300668E-2</v>
      </c>
      <c r="D230">
        <f t="shared" si="4"/>
        <v>0.83403446505250978</v>
      </c>
    </row>
    <row r="231" spans="1:4">
      <c r="A231" s="1">
        <v>39846</v>
      </c>
      <c r="B231">
        <v>340.57</v>
      </c>
      <c r="C231">
        <f t="shared" si="5"/>
        <v>6.007969772538607E-3</v>
      </c>
      <c r="D231">
        <f t="shared" si="4"/>
        <v>0.83421645724517712</v>
      </c>
    </row>
    <row r="232" spans="1:4">
      <c r="A232" s="1">
        <v>39847</v>
      </c>
      <c r="B232">
        <v>340.45</v>
      </c>
      <c r="C232">
        <f t="shared" si="5"/>
        <v>-3.5241256128149651E-4</v>
      </c>
      <c r="D232">
        <f t="shared" si="4"/>
        <v>0.83358713811672358</v>
      </c>
    </row>
    <row r="233" spans="1:4">
      <c r="A233" s="1">
        <v>39848</v>
      </c>
      <c r="B233">
        <v>343</v>
      </c>
      <c r="C233">
        <f t="shared" si="5"/>
        <v>7.462175236964276E-3</v>
      </c>
      <c r="D233">
        <f t="shared" si="4"/>
        <v>0.83342700861964369</v>
      </c>
    </row>
    <row r="234" spans="1:4">
      <c r="A234" s="1">
        <v>39849</v>
      </c>
      <c r="B234">
        <v>353.72</v>
      </c>
      <c r="C234">
        <f t="shared" si="5"/>
        <v>3.0775192541594627E-2</v>
      </c>
      <c r="D234">
        <f t="shared" si="4"/>
        <v>0.83541825856664298</v>
      </c>
    </row>
    <row r="235" spans="1:4">
      <c r="A235" s="1">
        <v>39850</v>
      </c>
      <c r="B235">
        <v>371.28</v>
      </c>
      <c r="C235">
        <f t="shared" si="5"/>
        <v>4.8450855225385829E-2</v>
      </c>
      <c r="D235">
        <f t="shared" si="4"/>
        <v>0.80426977683841017</v>
      </c>
    </row>
    <row r="236" spans="1:4">
      <c r="A236" s="1">
        <v>39853</v>
      </c>
      <c r="B236">
        <v>378.77</v>
      </c>
      <c r="C236">
        <f t="shared" si="5"/>
        <v>1.9972665777036762E-2</v>
      </c>
      <c r="D236">
        <f t="shared" si="4"/>
        <v>0.79883417081853914</v>
      </c>
    </row>
    <row r="237" spans="1:4">
      <c r="A237" s="1">
        <v>39854</v>
      </c>
      <c r="B237">
        <v>358.51</v>
      </c>
      <c r="C237">
        <f t="shared" si="5"/>
        <v>-5.4972607056523203E-2</v>
      </c>
      <c r="D237">
        <f t="shared" ref="D237:D269" si="6">STDEV(C148:C237)*SQRT(365)</f>
        <v>0.8041638280075446</v>
      </c>
    </row>
    <row r="238" spans="1:4">
      <c r="A238" s="1">
        <v>39855</v>
      </c>
      <c r="B238">
        <v>358.04</v>
      </c>
      <c r="C238">
        <f t="shared" si="5"/>
        <v>-1.3118416506956948E-3</v>
      </c>
      <c r="D238">
        <f t="shared" si="6"/>
        <v>0.79732159146950432</v>
      </c>
    </row>
    <row r="239" spans="1:4">
      <c r="A239" s="1">
        <v>39856</v>
      </c>
      <c r="B239">
        <v>363.05</v>
      </c>
      <c r="C239">
        <f t="shared" si="5"/>
        <v>1.3895853823517441E-2</v>
      </c>
      <c r="D239">
        <f t="shared" si="6"/>
        <v>0.7976992530304774</v>
      </c>
    </row>
    <row r="240" spans="1:4">
      <c r="A240" s="1">
        <v>39857</v>
      </c>
      <c r="B240">
        <v>357.68</v>
      </c>
      <c r="C240">
        <f t="shared" si="5"/>
        <v>-1.4901833900530553E-2</v>
      </c>
      <c r="D240">
        <f t="shared" si="6"/>
        <v>0.79392647182994214</v>
      </c>
    </row>
    <row r="241" spans="1:4">
      <c r="A241" s="1">
        <v>39861</v>
      </c>
      <c r="B241">
        <v>342.66</v>
      </c>
      <c r="C241">
        <f t="shared" si="5"/>
        <v>-4.2900030020898539E-2</v>
      </c>
      <c r="D241">
        <f t="shared" si="6"/>
        <v>0.78591172152214739</v>
      </c>
    </row>
    <row r="242" spans="1:4">
      <c r="A242" s="1">
        <v>39862</v>
      </c>
      <c r="B242">
        <v>353.11</v>
      </c>
      <c r="C242">
        <f t="shared" si="5"/>
        <v>3.0040921217562008E-2</v>
      </c>
      <c r="D242">
        <f t="shared" si="6"/>
        <v>0.7868221240602401</v>
      </c>
    </row>
    <row r="243" spans="1:4">
      <c r="A243" s="1">
        <v>39863</v>
      </c>
      <c r="B243">
        <v>342.64</v>
      </c>
      <c r="C243">
        <f t="shared" si="5"/>
        <v>-3.0099289815273201E-2</v>
      </c>
      <c r="D243">
        <f t="shared" si="6"/>
        <v>0.78723680536224305</v>
      </c>
    </row>
    <row r="244" spans="1:4">
      <c r="A244" s="1">
        <v>39864</v>
      </c>
      <c r="B244">
        <v>346.45</v>
      </c>
      <c r="C244">
        <f t="shared" si="5"/>
        <v>1.1058174766274733E-2</v>
      </c>
      <c r="D244">
        <f t="shared" si="6"/>
        <v>0.7873331834934939</v>
      </c>
    </row>
    <row r="245" spans="1:4">
      <c r="A245" s="1">
        <v>39867</v>
      </c>
      <c r="B245">
        <v>330.06</v>
      </c>
      <c r="C245">
        <f t="shared" si="5"/>
        <v>-4.8464051957968553E-2</v>
      </c>
      <c r="D245">
        <f t="shared" si="6"/>
        <v>0.74221814959521637</v>
      </c>
    </row>
    <row r="246" spans="1:4">
      <c r="A246" s="1">
        <v>39868</v>
      </c>
      <c r="B246">
        <v>345.45</v>
      </c>
      <c r="C246">
        <f t="shared" si="5"/>
        <v>4.5573458819382205E-2</v>
      </c>
      <c r="D246">
        <f t="shared" si="6"/>
        <v>0.74181519635312643</v>
      </c>
    </row>
    <row r="247" spans="1:4">
      <c r="A247" s="1">
        <v>39869</v>
      </c>
      <c r="B247">
        <v>341.64</v>
      </c>
      <c r="C247">
        <f t="shared" si="5"/>
        <v>-1.1090363856857398E-2</v>
      </c>
      <c r="D247">
        <f t="shared" si="6"/>
        <v>0.72968075252048881</v>
      </c>
    </row>
    <row r="248" spans="1:4">
      <c r="A248" s="1">
        <v>39870</v>
      </c>
      <c r="B248">
        <v>337.18</v>
      </c>
      <c r="C248">
        <f t="shared" si="5"/>
        <v>-1.3140638690291362E-2</v>
      </c>
      <c r="D248">
        <f t="shared" si="6"/>
        <v>0.72558879618603145</v>
      </c>
    </row>
    <row r="249" spans="1:4">
      <c r="A249" s="1">
        <v>39871</v>
      </c>
      <c r="B249">
        <v>337.99</v>
      </c>
      <c r="C249">
        <f t="shared" si="5"/>
        <v>2.3993968588786161E-3</v>
      </c>
      <c r="D249">
        <f t="shared" si="6"/>
        <v>0.71713871779711247</v>
      </c>
    </row>
    <row r="250" spans="1:4">
      <c r="A250" s="1">
        <v>39874</v>
      </c>
      <c r="B250">
        <v>327.16000000000003</v>
      </c>
      <c r="C250">
        <f t="shared" si="5"/>
        <v>-3.2566961379760472E-2</v>
      </c>
      <c r="D250">
        <f t="shared" si="6"/>
        <v>0.7188449327028924</v>
      </c>
    </row>
    <row r="251" spans="1:4">
      <c r="A251" s="1">
        <v>39875</v>
      </c>
      <c r="B251">
        <v>325.48</v>
      </c>
      <c r="C251">
        <f t="shared" si="5"/>
        <v>-5.1483320383169098E-3</v>
      </c>
      <c r="D251">
        <f t="shared" si="6"/>
        <v>0.71353086415008149</v>
      </c>
    </row>
    <row r="252" spans="1:4">
      <c r="A252" s="1">
        <v>39876</v>
      </c>
      <c r="B252">
        <v>318.92</v>
      </c>
      <c r="C252">
        <f t="shared" si="5"/>
        <v>-2.0360728194161831E-2</v>
      </c>
      <c r="D252">
        <f t="shared" si="6"/>
        <v>0.71360121796996734</v>
      </c>
    </row>
    <row r="253" spans="1:4">
      <c r="A253" s="1">
        <v>39877</v>
      </c>
      <c r="B253">
        <v>305.64</v>
      </c>
      <c r="C253">
        <f t="shared" si="5"/>
        <v>-4.2532348854928868E-2</v>
      </c>
      <c r="D253">
        <f t="shared" si="6"/>
        <v>0.71826166953696546</v>
      </c>
    </row>
    <row r="254" spans="1:4">
      <c r="A254" s="1">
        <v>39878</v>
      </c>
      <c r="B254">
        <v>308.57</v>
      </c>
      <c r="C254">
        <f t="shared" si="5"/>
        <v>9.5407832031851256E-3</v>
      </c>
      <c r="D254">
        <f t="shared" si="6"/>
        <v>0.71481402822156082</v>
      </c>
    </row>
    <row r="255" spans="1:4">
      <c r="A255" s="1">
        <v>39881</v>
      </c>
      <c r="B255">
        <v>290.89</v>
      </c>
      <c r="C255">
        <f t="shared" si="5"/>
        <v>-5.9003533146518211E-2</v>
      </c>
      <c r="D255">
        <f t="shared" si="6"/>
        <v>0.72209197080392107</v>
      </c>
    </row>
    <row r="256" spans="1:4">
      <c r="A256" s="1">
        <v>39882</v>
      </c>
      <c r="B256">
        <v>308.17</v>
      </c>
      <c r="C256">
        <f t="shared" si="5"/>
        <v>5.7706389922190293E-2</v>
      </c>
      <c r="D256">
        <f t="shared" si="6"/>
        <v>0.69450796296807193</v>
      </c>
    </row>
    <row r="257" spans="1:4">
      <c r="A257" s="1">
        <v>39883</v>
      </c>
      <c r="B257">
        <v>317.91000000000003</v>
      </c>
      <c r="C257">
        <f t="shared" si="5"/>
        <v>3.1116745096631447E-2</v>
      </c>
      <c r="D257">
        <f t="shared" si="6"/>
        <v>0.69537568829201846</v>
      </c>
    </row>
    <row r="258" spans="1:4">
      <c r="A258" s="1">
        <v>39884</v>
      </c>
      <c r="B258">
        <v>323.52999999999997</v>
      </c>
      <c r="C258">
        <f t="shared" si="5"/>
        <v>1.7523521489656916E-2</v>
      </c>
      <c r="D258">
        <f t="shared" si="6"/>
        <v>0.69630951847079259</v>
      </c>
    </row>
    <row r="259" spans="1:4">
      <c r="A259" s="1">
        <v>39885</v>
      </c>
      <c r="B259">
        <v>324.42</v>
      </c>
      <c r="C259">
        <f t="shared" si="5"/>
        <v>2.7471272774571751E-3</v>
      </c>
      <c r="D259">
        <f t="shared" si="6"/>
        <v>0.69635423259900486</v>
      </c>
    </row>
    <row r="260" spans="1:4">
      <c r="A260" s="1">
        <v>39888</v>
      </c>
      <c r="B260">
        <v>319.69</v>
      </c>
      <c r="C260">
        <f t="shared" si="5"/>
        <v>-1.4687196369747637E-2</v>
      </c>
      <c r="D260">
        <f t="shared" si="6"/>
        <v>0.69319576567633812</v>
      </c>
    </row>
    <row r="261" spans="1:4">
      <c r="A261" s="1">
        <v>39889</v>
      </c>
      <c r="B261">
        <v>335.34</v>
      </c>
      <c r="C261">
        <f t="shared" si="5"/>
        <v>4.7793166257440824E-2</v>
      </c>
      <c r="D261">
        <f t="shared" si="6"/>
        <v>0.69016506888442208</v>
      </c>
    </row>
    <row r="262" spans="1:4">
      <c r="A262" s="1">
        <v>39890</v>
      </c>
      <c r="B262">
        <v>333.1</v>
      </c>
      <c r="C262">
        <f t="shared" si="5"/>
        <v>-6.7021973100276676E-3</v>
      </c>
      <c r="D262">
        <f t="shared" si="6"/>
        <v>0.67596783119452797</v>
      </c>
    </row>
    <row r="263" spans="1:4">
      <c r="A263" s="1">
        <v>39891</v>
      </c>
      <c r="B263">
        <v>329.94</v>
      </c>
      <c r="C263">
        <f t="shared" si="5"/>
        <v>-9.5319254518556606E-3</v>
      </c>
      <c r="D263">
        <f t="shared" si="6"/>
        <v>0.67301162287106464</v>
      </c>
    </row>
    <row r="264" spans="1:4">
      <c r="A264" s="1">
        <v>39892</v>
      </c>
      <c r="B264">
        <v>330.16</v>
      </c>
      <c r="C264">
        <f t="shared" si="5"/>
        <v>6.6656569654821867E-4</v>
      </c>
      <c r="D264">
        <f t="shared" si="6"/>
        <v>0.67301300898300842</v>
      </c>
    </row>
    <row r="265" spans="1:4">
      <c r="A265" s="1">
        <v>39895</v>
      </c>
      <c r="B265">
        <v>348.6</v>
      </c>
      <c r="C265">
        <f t="shared" si="5"/>
        <v>5.4347747641594252E-2</v>
      </c>
      <c r="D265">
        <f t="shared" si="6"/>
        <v>0.67731928116592865</v>
      </c>
    </row>
    <row r="266" spans="1:4">
      <c r="A266" s="1">
        <v>39896</v>
      </c>
      <c r="B266">
        <v>347.17</v>
      </c>
      <c r="C266">
        <f t="shared" si="5"/>
        <v>-4.1105595628521726E-3</v>
      </c>
      <c r="D266">
        <f t="shared" si="6"/>
        <v>0.67560718506453032</v>
      </c>
    </row>
    <row r="267" spans="1:4">
      <c r="A267" s="1">
        <v>39897</v>
      </c>
      <c r="B267">
        <v>344.07</v>
      </c>
      <c r="C267">
        <f t="shared" si="5"/>
        <v>-8.9694484785276286E-3</v>
      </c>
      <c r="D267">
        <f t="shared" si="6"/>
        <v>0.66113437869356617</v>
      </c>
    </row>
    <row r="268" spans="1:4">
      <c r="A268" s="1">
        <v>39898</v>
      </c>
      <c r="B268">
        <v>353.29</v>
      </c>
      <c r="C268">
        <f t="shared" si="5"/>
        <v>2.6444124362943622E-2</v>
      </c>
      <c r="D268">
        <f t="shared" si="6"/>
        <v>0.64844846630916386</v>
      </c>
    </row>
    <row r="269" spans="1:4">
      <c r="A269" s="1">
        <v>39899</v>
      </c>
      <c r="B269">
        <v>347.7</v>
      </c>
      <c r="C269">
        <f t="shared" si="5"/>
        <v>-1.5949210393668662E-2</v>
      </c>
      <c r="D269">
        <f t="shared" si="6"/>
        <v>0.64919197940935613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European Shout Call Option</vt:lpstr>
      <vt:lpstr>European Shout Put Option</vt:lpstr>
      <vt:lpstr>5 Step Tree Call</vt:lpstr>
      <vt:lpstr>5 Step Tree Put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 Mak</dc:creator>
  <cp:lastModifiedBy>Jacky Mak</cp:lastModifiedBy>
  <cp:lastPrinted>2009-04-01T05:53:10Z</cp:lastPrinted>
  <dcterms:created xsi:type="dcterms:W3CDTF">2009-03-31T06:12:52Z</dcterms:created>
  <dcterms:modified xsi:type="dcterms:W3CDTF">2009-04-01T06:01:51Z</dcterms:modified>
</cp:coreProperties>
</file>