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unbc.ca\chenj\public_html\course\"/>
    </mc:Choice>
  </mc:AlternateContent>
  <xr:revisionPtr revIDLastSave="0" documentId="8_{8F897E1C-C8CC-4268-B7E4-BAD4CC3477DF}" xr6:coauthVersionLast="47" xr6:coauthVersionMax="47" xr10:uidLastSave="{00000000-0000-0000-0000-000000000000}"/>
  <bookViews>
    <workbookView xWindow="-110" yWindow="-110" windowWidth="19420" windowHeight="10300" activeTab="2" xr2:uid="{88C30F1E-DFAE-40E3-870C-EFE89154ED32}"/>
  </bookViews>
  <sheets>
    <sheet name="generating same mean and STD" sheetId="4" r:id="rId1"/>
    <sheet name="Geometric Return" sheetId="2" r:id="rId2"/>
    <sheet name="CDS" sheetId="7" r:id="rId3"/>
    <sheet name="Blackjack" sheetId="6" r:id="rId4"/>
    <sheet name="Judgment and return" sheetId="5" r:id="rId5"/>
  </sheets>
  <definedNames>
    <definedName name="solver_adj" localSheetId="2" hidden="1">CDS!$F$2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CDS!$F$10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7" l="1"/>
  <c r="F6" i="7"/>
  <c r="F4" i="7"/>
  <c r="F8" i="7" s="1"/>
  <c r="D6" i="7"/>
  <c r="D4" i="7"/>
  <c r="B4" i="7"/>
  <c r="B8" i="7" s="1"/>
  <c r="B6" i="7"/>
  <c r="C4" i="6"/>
  <c r="C6" i="6" s="1"/>
  <c r="B4" i="6"/>
  <c r="B6" i="6" s="1"/>
  <c r="C8" i="5"/>
  <c r="D8" i="5"/>
  <c r="E8" i="5"/>
  <c r="F8" i="5"/>
  <c r="G8" i="5"/>
  <c r="H8" i="5"/>
  <c r="I8" i="5"/>
  <c r="J8" i="5"/>
  <c r="B8" i="5"/>
  <c r="C3" i="5"/>
  <c r="D3" i="5"/>
  <c r="E3" i="5"/>
  <c r="F3" i="5"/>
  <c r="G3" i="5"/>
  <c r="H3" i="5"/>
  <c r="I3" i="5"/>
  <c r="J3" i="5"/>
  <c r="B3" i="5"/>
  <c r="F9" i="2"/>
  <c r="E9" i="2"/>
  <c r="C9" i="2"/>
  <c r="D9" i="2"/>
  <c r="B9" i="2"/>
  <c r="B6" i="2"/>
  <c r="B5" i="2"/>
  <c r="B4" i="2"/>
  <c r="B16" i="4"/>
  <c r="G11" i="4"/>
  <c r="G3" i="4"/>
  <c r="G4" i="4"/>
  <c r="G5" i="4"/>
  <c r="G6" i="4"/>
  <c r="G7" i="4"/>
  <c r="G8" i="4"/>
  <c r="G9" i="4"/>
  <c r="G10" i="4"/>
  <c r="G2" i="4"/>
  <c r="F11" i="4"/>
  <c r="F3" i="4"/>
  <c r="F4" i="4"/>
  <c r="F5" i="4"/>
  <c r="H5" i="4" s="1"/>
  <c r="F6" i="4"/>
  <c r="F7" i="4"/>
  <c r="F8" i="4"/>
  <c r="F9" i="4"/>
  <c r="F10" i="4"/>
  <c r="F2" i="4"/>
  <c r="L15" i="4"/>
  <c r="K15" i="4"/>
  <c r="L13" i="4"/>
  <c r="K13" i="4"/>
  <c r="B13" i="4"/>
  <c r="L12" i="4"/>
  <c r="K12" i="4"/>
  <c r="B12" i="4"/>
  <c r="C11" i="4"/>
  <c r="C10" i="4"/>
  <c r="C9" i="4"/>
  <c r="C8" i="4"/>
  <c r="C7" i="4"/>
  <c r="C6" i="4"/>
  <c r="C5" i="4"/>
  <c r="C4" i="4"/>
  <c r="C3" i="4"/>
  <c r="C2" i="4"/>
  <c r="C15" i="4" s="1"/>
  <c r="B2" i="2"/>
  <c r="B1" i="2"/>
  <c r="F9" i="7" l="1"/>
  <c r="F10" i="7" s="1"/>
  <c r="D9" i="7"/>
  <c r="D8" i="7"/>
  <c r="D10" i="7" s="1"/>
  <c r="B9" i="7"/>
  <c r="B10" i="7" s="1"/>
  <c r="H3" i="4"/>
  <c r="H4" i="4"/>
  <c r="C14" i="4"/>
  <c r="H2" i="4" l="1"/>
  <c r="H8" i="4" l="1"/>
  <c r="H6" i="4"/>
  <c r="H7" i="4"/>
  <c r="H9" i="4" l="1"/>
  <c r="E12" i="4" l="1"/>
  <c r="E13" i="4"/>
  <c r="H11" i="4" l="1"/>
  <c r="F13" i="4"/>
  <c r="H10" i="4"/>
  <c r="F12" i="4"/>
  <c r="G13" i="4" l="1"/>
  <c r="H14" i="4"/>
  <c r="H15" i="4"/>
  <c r="G12" i="4"/>
</calcChain>
</file>

<file path=xl/sharedStrings.xml><?xml version="1.0" encoding="utf-8"?>
<sst xmlns="http://schemas.openxmlformats.org/spreadsheetml/2006/main" count="44" uniqueCount="34">
  <si>
    <t>standard deviation</t>
  </si>
  <si>
    <t>Final wealth</t>
  </si>
  <si>
    <t>mean</t>
  </si>
  <si>
    <t>return 2</t>
  </si>
  <si>
    <t>return 1</t>
  </si>
  <si>
    <t>arithmetic mean</t>
  </si>
  <si>
    <t>STD</t>
  </si>
  <si>
    <t>a sample of return</t>
  </si>
  <si>
    <t>value at the end of period</t>
  </si>
  <si>
    <t>end value</t>
  </si>
  <si>
    <t>geometric return</t>
  </si>
  <si>
    <t>a second sample</t>
  </si>
  <si>
    <t>equalize STD, times B13/E13</t>
  </si>
  <si>
    <t>equalize mean (+B12-F12)</t>
  </si>
  <si>
    <t>mean-1/2*variance</t>
  </si>
  <si>
    <t>d</t>
  </si>
  <si>
    <t>p</t>
  </si>
  <si>
    <t>hands</t>
  </si>
  <si>
    <t>q</t>
  </si>
  <si>
    <t>return</t>
  </si>
  <si>
    <t>notional amount of debt</t>
  </si>
  <si>
    <t>million</t>
  </si>
  <si>
    <t>CDS premium</t>
  </si>
  <si>
    <t>per year</t>
  </si>
  <si>
    <t>total CDS premium per year</t>
  </si>
  <si>
    <t>recovery rate from loan</t>
  </si>
  <si>
    <t>CDS payment in loan  default</t>
  </si>
  <si>
    <t>probability of default</t>
  </si>
  <si>
    <t>final wealth without default</t>
  </si>
  <si>
    <t>final wealth with default</t>
  </si>
  <si>
    <t>expected wealth, geometric average</t>
  </si>
  <si>
    <t>amount of betting</t>
  </si>
  <si>
    <t>final amount of money</t>
  </si>
  <si>
    <t>initial total wealth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</si>
</sst>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1" applyAlignment="0">
      <alignment horizontal="left" vertical="center" wrapText="1" readingOrder="1"/>
    </xf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10" fontId="3" fillId="0" borderId="0" xfId="0" applyNumberFormat="1" applyFont="1"/>
    <xf numFmtId="0" fontId="3" fillId="0" borderId="0" xfId="0" applyFont="1"/>
    <xf numFmtId="9" fontId="3" fillId="0" borderId="0" xfId="0" applyNumberFormat="1" applyFont="1"/>
    <xf numFmtId="0" fontId="4" fillId="0" borderId="0" xfId="0" applyFont="1"/>
    <xf numFmtId="0" fontId="0" fillId="0" borderId="0" xfId="0"/>
  </cellXfs>
  <cellStyles count="2">
    <cellStyle name="Normal" xfId="0" builtinId="0"/>
    <cellStyle name="Style 1" xfId="1" xr:uid="{216B503D-6DFD-4DAD-B1E8-EEAAA709F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3BF1-12F5-43C8-B7B0-0E0237361B1A}">
  <dimension ref="A1:L16"/>
  <sheetViews>
    <sheetView workbookViewId="0">
      <selection activeCell="K1" sqref="K1:L1048576"/>
    </sheetView>
  </sheetViews>
  <sheetFormatPr defaultRowHeight="14.5" x14ac:dyDescent="0.35"/>
  <cols>
    <col min="1" max="1" width="16.453125" customWidth="1"/>
    <col min="2" max="2" width="16.08984375" customWidth="1"/>
    <col min="3" max="3" width="21.90625" customWidth="1"/>
    <col min="4" max="4" width="2.26953125" customWidth="1"/>
    <col min="5" max="5" width="14.54296875" customWidth="1"/>
    <col min="6" max="6" width="24.54296875" customWidth="1"/>
    <col min="7" max="7" width="21.7265625" customWidth="1"/>
    <col min="8" max="8" width="8.90625" customWidth="1"/>
    <col min="9" max="9" width="2.36328125" customWidth="1"/>
    <col min="10" max="10" width="14.453125" customWidth="1"/>
    <col min="11" max="11" width="7.81640625" customWidth="1"/>
    <col min="12" max="12" width="8" customWidth="1"/>
  </cols>
  <sheetData>
    <row r="1" spans="1:12" x14ac:dyDescent="0.35">
      <c r="B1" t="s">
        <v>7</v>
      </c>
      <c r="C1" t="s">
        <v>8</v>
      </c>
      <c r="E1" t="s">
        <v>11</v>
      </c>
      <c r="F1" t="s">
        <v>12</v>
      </c>
      <c r="G1" t="s">
        <v>13</v>
      </c>
      <c r="H1" t="s">
        <v>9</v>
      </c>
      <c r="K1" t="s">
        <v>4</v>
      </c>
      <c r="L1" t="s">
        <v>3</v>
      </c>
    </row>
    <row r="2" spans="1:12" x14ac:dyDescent="0.35">
      <c r="B2">
        <v>0.18</v>
      </c>
      <c r="C2">
        <f>1+B2</f>
        <v>1.18</v>
      </c>
      <c r="E2">
        <v>0.2</v>
      </c>
      <c r="F2">
        <f>E2*B$13/E$13</f>
        <v>0.17452699729178694</v>
      </c>
      <c r="G2">
        <f>F2+$B$12-$F$12</f>
        <v>0.24538071216991733</v>
      </c>
      <c r="H2">
        <f>1+G2</f>
        <v>1.2453807121699174</v>
      </c>
      <c r="J2">
        <v>1</v>
      </c>
      <c r="K2">
        <v>0.18</v>
      </c>
      <c r="L2">
        <v>0.41400000000000003</v>
      </c>
    </row>
    <row r="3" spans="1:12" x14ac:dyDescent="0.35">
      <c r="B3">
        <v>0.18</v>
      </c>
      <c r="C3">
        <f t="shared" ref="C3:C11" si="0">1+B3</f>
        <v>1.18</v>
      </c>
      <c r="E3">
        <v>-0.3</v>
      </c>
      <c r="F3">
        <f t="shared" ref="F3:F11" si="1">E3*B$13/E$13</f>
        <v>-0.26179049593768039</v>
      </c>
      <c r="G3">
        <f t="shared" ref="G3:G10" si="2">F3+$B$12-$F$12</f>
        <v>-0.19093678105955</v>
      </c>
      <c r="H3">
        <f t="shared" ref="H3:H11" si="3">1+G3</f>
        <v>0.80906321894044997</v>
      </c>
      <c r="J3">
        <v>2</v>
      </c>
      <c r="K3">
        <v>0.18</v>
      </c>
      <c r="L3">
        <v>-0.28800000000000003</v>
      </c>
    </row>
    <row r="4" spans="1:12" x14ac:dyDescent="0.35">
      <c r="B4">
        <v>0.18</v>
      </c>
      <c r="C4">
        <f t="shared" si="0"/>
        <v>1.18</v>
      </c>
      <c r="E4">
        <v>0.1</v>
      </c>
      <c r="F4">
        <f t="shared" si="1"/>
        <v>8.7263498645893472E-2</v>
      </c>
      <c r="G4">
        <f t="shared" si="2"/>
        <v>0.15811721352402386</v>
      </c>
      <c r="H4">
        <f t="shared" si="3"/>
        <v>1.1581172135240239</v>
      </c>
      <c r="J4">
        <v>3</v>
      </c>
      <c r="K4">
        <v>0.18</v>
      </c>
      <c r="L4">
        <v>0.41400000000000003</v>
      </c>
    </row>
    <row r="5" spans="1:12" x14ac:dyDescent="0.35">
      <c r="B5">
        <v>0.18</v>
      </c>
      <c r="C5">
        <f t="shared" si="0"/>
        <v>1.18</v>
      </c>
      <c r="E5">
        <v>0.22</v>
      </c>
      <c r="F5">
        <f t="shared" si="1"/>
        <v>0.19197969702096565</v>
      </c>
      <c r="G5">
        <f t="shared" si="2"/>
        <v>0.26283341189909604</v>
      </c>
      <c r="H5">
        <f t="shared" si="3"/>
        <v>1.262833411899096</v>
      </c>
      <c r="J5">
        <v>4</v>
      </c>
      <c r="K5">
        <v>0.18</v>
      </c>
      <c r="L5">
        <v>-0.28800000000000003</v>
      </c>
    </row>
    <row r="6" spans="1:12" x14ac:dyDescent="0.35">
      <c r="B6">
        <v>0.18</v>
      </c>
      <c r="C6">
        <f t="shared" si="0"/>
        <v>1.18</v>
      </c>
      <c r="E6">
        <v>-0.15</v>
      </c>
      <c r="F6">
        <f t="shared" si="1"/>
        <v>-0.13089524796884019</v>
      </c>
      <c r="G6">
        <f t="shared" si="2"/>
        <v>-6.0041533090709809E-2</v>
      </c>
      <c r="H6">
        <f t="shared" si="3"/>
        <v>0.93995846690929019</v>
      </c>
      <c r="J6">
        <v>5</v>
      </c>
      <c r="K6">
        <v>0.18</v>
      </c>
      <c r="L6">
        <v>0.41400000000000003</v>
      </c>
    </row>
    <row r="7" spans="1:12" x14ac:dyDescent="0.35">
      <c r="B7">
        <v>0.18</v>
      </c>
      <c r="C7">
        <f t="shared" si="0"/>
        <v>1.18</v>
      </c>
      <c r="E7">
        <v>0.52</v>
      </c>
      <c r="F7">
        <f t="shared" si="1"/>
        <v>0.45377019295864601</v>
      </c>
      <c r="G7">
        <f t="shared" si="2"/>
        <v>0.52462390783677648</v>
      </c>
      <c r="H7">
        <f t="shared" si="3"/>
        <v>1.5246239078367765</v>
      </c>
      <c r="J7">
        <v>6</v>
      </c>
      <c r="K7">
        <v>0.18</v>
      </c>
      <c r="L7">
        <v>-0.28800000000000003</v>
      </c>
    </row>
    <row r="8" spans="1:12" x14ac:dyDescent="0.35">
      <c r="B8">
        <v>0.18</v>
      </c>
      <c r="C8">
        <f t="shared" si="0"/>
        <v>1.18</v>
      </c>
      <c r="E8">
        <v>-0.43</v>
      </c>
      <c r="F8">
        <f t="shared" si="1"/>
        <v>-0.37523304417734188</v>
      </c>
      <c r="G8">
        <f t="shared" si="2"/>
        <v>-0.30437932929921147</v>
      </c>
      <c r="H8">
        <f t="shared" si="3"/>
        <v>0.69562067070078859</v>
      </c>
      <c r="J8">
        <v>7</v>
      </c>
      <c r="K8">
        <v>0.18</v>
      </c>
      <c r="L8">
        <v>0.41400000000000003</v>
      </c>
    </row>
    <row r="9" spans="1:12" x14ac:dyDescent="0.35">
      <c r="B9">
        <v>0.18</v>
      </c>
      <c r="C9">
        <f t="shared" si="0"/>
        <v>1.18</v>
      </c>
      <c r="E9">
        <v>0.7</v>
      </c>
      <c r="F9">
        <f t="shared" si="1"/>
        <v>0.61084449052125422</v>
      </c>
      <c r="G9">
        <f t="shared" si="2"/>
        <v>0.68169820539938453</v>
      </c>
      <c r="H9">
        <f t="shared" si="3"/>
        <v>1.6816982053993845</v>
      </c>
      <c r="J9">
        <v>8</v>
      </c>
      <c r="K9">
        <v>0.18</v>
      </c>
      <c r="L9">
        <v>-0.28800000000000003</v>
      </c>
    </row>
    <row r="10" spans="1:12" x14ac:dyDescent="0.35">
      <c r="B10">
        <v>0.18</v>
      </c>
      <c r="C10">
        <f t="shared" si="0"/>
        <v>1.18</v>
      </c>
      <c r="E10">
        <v>-0.4</v>
      </c>
      <c r="F10">
        <f t="shared" si="1"/>
        <v>-0.34905399458357389</v>
      </c>
      <c r="G10">
        <f t="shared" si="2"/>
        <v>-0.27820027970544353</v>
      </c>
      <c r="H10">
        <f t="shared" si="3"/>
        <v>0.72179972029455652</v>
      </c>
      <c r="J10">
        <v>9</v>
      </c>
      <c r="K10">
        <v>0.18</v>
      </c>
      <c r="L10">
        <v>0.41400000000000003</v>
      </c>
    </row>
    <row r="11" spans="1:12" x14ac:dyDescent="0.35">
      <c r="B11">
        <v>-0.99</v>
      </c>
      <c r="C11">
        <f t="shared" si="0"/>
        <v>1.0000000000000009E-2</v>
      </c>
      <c r="E11">
        <v>-0.55000000000000004</v>
      </c>
      <c r="F11">
        <f t="shared" si="1"/>
        <v>-0.47994924255241411</v>
      </c>
      <c r="G11">
        <f>F11+$B$12-$F$12</f>
        <v>-0.40909552767428375</v>
      </c>
      <c r="H11">
        <f t="shared" si="3"/>
        <v>0.59090447232571619</v>
      </c>
      <c r="J11">
        <v>10</v>
      </c>
      <c r="K11">
        <v>-0.99</v>
      </c>
      <c r="L11">
        <v>-0.28800000000000003</v>
      </c>
    </row>
    <row r="12" spans="1:12" x14ac:dyDescent="0.35">
      <c r="A12" t="s">
        <v>2</v>
      </c>
      <c r="B12">
        <f>AVERAGE(B2:B11)</f>
        <v>6.2999999999999973E-2</v>
      </c>
      <c r="E12">
        <f>AVERAGE(E2:E11)</f>
        <v>-8.9999999999999976E-3</v>
      </c>
      <c r="F12">
        <f>AVERAGE(F2:F11)</f>
        <v>-7.8537148781304134E-3</v>
      </c>
      <c r="G12">
        <f>AVERAGE(G2:G11)</f>
        <v>6.2999999999999973E-2</v>
      </c>
      <c r="J12" t="s">
        <v>5</v>
      </c>
      <c r="K12">
        <f>AVERAGE(K2:K11)</f>
        <v>6.2999999999999973E-2</v>
      </c>
      <c r="L12">
        <f>AVERAGE(L2:L11)</f>
        <v>6.3E-2</v>
      </c>
    </row>
    <row r="13" spans="1:12" x14ac:dyDescent="0.35">
      <c r="A13" t="s">
        <v>0</v>
      </c>
      <c r="B13" s="1">
        <f>_xlfn.STDEV.P(B2:B11)</f>
        <v>0.35100000000000003</v>
      </c>
      <c r="E13">
        <f>_xlfn.STDEV.P(E2:E11)</f>
        <v>0.40223003368719246</v>
      </c>
      <c r="F13">
        <f>_xlfn.STDEV.P(F2:F11)</f>
        <v>0.35100000000000003</v>
      </c>
      <c r="G13">
        <f>_xlfn.STDEV.P(G2:G11)</f>
        <v>0.35100000000000003</v>
      </c>
      <c r="J13" t="s">
        <v>6</v>
      </c>
      <c r="K13" s="1">
        <f>_xlfn.STDEV.P(K2:K11)</f>
        <v>0.35100000000000003</v>
      </c>
      <c r="L13">
        <f>_xlfn.STDEV.P(L2:L11)</f>
        <v>0.35100000000000003</v>
      </c>
    </row>
    <row r="14" spans="1:12" x14ac:dyDescent="0.35">
      <c r="A14" t="s">
        <v>1</v>
      </c>
      <c r="C14">
        <f>PRODUCT(C2:C12)</f>
        <v>4.4354538591513309E-2</v>
      </c>
      <c r="H14">
        <f>PRODUCT(H2:H11)</f>
        <v>1.0536808567664677</v>
      </c>
      <c r="J14" t="s">
        <v>1</v>
      </c>
      <c r="K14">
        <v>4.4354538591513309E-2</v>
      </c>
      <c r="L14">
        <v>1.0343011688832366</v>
      </c>
    </row>
    <row r="15" spans="1:12" x14ac:dyDescent="0.35">
      <c r="A15" t="s">
        <v>10</v>
      </c>
      <c r="C15">
        <f>GEOMEAN(C2:C11)-1</f>
        <v>-0.26769195275054103</v>
      </c>
      <c r="H15">
        <f>GEOMEAN(H2:H11)-1</f>
        <v>5.2426560597738092E-3</v>
      </c>
      <c r="J15" t="s">
        <v>10</v>
      </c>
      <c r="K15">
        <f>(K14)^(1/10)-1</f>
        <v>-0.26769195275054103</v>
      </c>
      <c r="L15">
        <f>(L14)^(1/10)-1</f>
        <v>3.3782935662900471E-3</v>
      </c>
    </row>
    <row r="16" spans="1:12" x14ac:dyDescent="0.35">
      <c r="A16" t="s">
        <v>14</v>
      </c>
      <c r="B16">
        <f xml:space="preserve"> B12-0.5*B13^2</f>
        <v>1.3994999999999633E-3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525C-4BDB-428A-99C2-7E40703811C2}">
  <dimension ref="B1:F9"/>
  <sheetViews>
    <sheetView workbookViewId="0">
      <selection activeCell="A11" sqref="A11:C16"/>
    </sheetView>
  </sheetViews>
  <sheetFormatPr defaultRowHeight="14.5" x14ac:dyDescent="0.35"/>
  <sheetData>
    <row r="1" spans="2:6" x14ac:dyDescent="0.35">
      <c r="B1">
        <f>(1.5*0.75)^0.5-1</f>
        <v>6.0660171779821193E-2</v>
      </c>
    </row>
    <row r="2" spans="2:6" x14ac:dyDescent="0.35">
      <c r="B2">
        <f>4.5^0.5</f>
        <v>2.1213203435596424</v>
      </c>
    </row>
    <row r="4" spans="2:6" x14ac:dyDescent="0.35">
      <c r="B4">
        <f>1.5^0.5*0.75^0.5-1</f>
        <v>6.0660171779821193E-2</v>
      </c>
    </row>
    <row r="5" spans="2:6" x14ac:dyDescent="0.35">
      <c r="B5">
        <f>(1+B4)^10</f>
        <v>1.8020324707031234</v>
      </c>
    </row>
    <row r="6" spans="2:6" x14ac:dyDescent="0.35">
      <c r="B6">
        <f>(1+B4)^20</f>
        <v>3.2473210254684033</v>
      </c>
    </row>
    <row r="8" spans="2:6" x14ac:dyDescent="0.35">
      <c r="B8">
        <v>0.3</v>
      </c>
      <c r="C8">
        <v>0.5</v>
      </c>
      <c r="D8">
        <v>0.7</v>
      </c>
      <c r="E8">
        <v>0.9</v>
      </c>
      <c r="F8">
        <v>1</v>
      </c>
    </row>
    <row r="9" spans="2:6" x14ac:dyDescent="0.35">
      <c r="B9">
        <f>(B8+1)^0.5*(-0.5*B8+1)^0.5-1</f>
        <v>5.118980208143209E-2</v>
      </c>
      <c r="C9">
        <f t="shared" ref="C9:F9" si="0">(C8+1)^0.5*(-0.5*C8+1)^0.5-1</f>
        <v>6.0660171779821193E-2</v>
      </c>
      <c r="D9">
        <f t="shared" si="0"/>
        <v>5.118980208143209E-2</v>
      </c>
      <c r="E9">
        <f t="shared" si="0"/>
        <v>2.2252415013043647E-2</v>
      </c>
      <c r="F9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D1E1C-49B6-45D3-A7FA-EAE0528BDCB7}">
  <dimension ref="A1:F13"/>
  <sheetViews>
    <sheetView tabSelected="1" workbookViewId="0">
      <selection activeCell="F10" sqref="F10"/>
    </sheetView>
  </sheetViews>
  <sheetFormatPr defaultRowHeight="14.5" x14ac:dyDescent="0.35"/>
  <cols>
    <col min="1" max="1" width="38.6328125" customWidth="1"/>
    <col min="3" max="3" width="11.1796875" customWidth="1"/>
    <col min="4" max="4" width="8.7265625" style="7"/>
    <col min="6" max="6" width="8.7265625" style="7"/>
  </cols>
  <sheetData>
    <row r="1" spans="1:6" s="4" customFormat="1" ht="18.5" x14ac:dyDescent="0.45">
      <c r="A1" s="4" t="s">
        <v>33</v>
      </c>
      <c r="B1" s="4">
        <v>100</v>
      </c>
      <c r="C1" s="4" t="s">
        <v>21</v>
      </c>
      <c r="D1" s="4">
        <v>100</v>
      </c>
      <c r="F1" s="4">
        <v>100</v>
      </c>
    </row>
    <row r="2" spans="1:6" s="4" customFormat="1" ht="18.5" x14ac:dyDescent="0.45">
      <c r="A2" s="4" t="s">
        <v>20</v>
      </c>
      <c r="B2" s="4">
        <v>512.82051636179972</v>
      </c>
      <c r="C2" s="4" t="s">
        <v>21</v>
      </c>
      <c r="D2" s="4">
        <v>1196.581205296907</v>
      </c>
      <c r="F2" s="4">
        <v>1880.3418812883942</v>
      </c>
    </row>
    <row r="3" spans="1:6" s="4" customFormat="1" ht="18.5" x14ac:dyDescent="0.45">
      <c r="A3" s="4" t="s">
        <v>22</v>
      </c>
      <c r="B3" s="3">
        <v>1.4999999999999999E-2</v>
      </c>
      <c r="C3" s="4" t="s">
        <v>23</v>
      </c>
      <c r="D3" s="3">
        <v>1.4999999999999999E-2</v>
      </c>
      <c r="F3" s="3">
        <v>1.4999999999999999E-2</v>
      </c>
    </row>
    <row r="4" spans="1:6" s="4" customFormat="1" ht="18.5" x14ac:dyDescent="0.45">
      <c r="A4" s="4" t="s">
        <v>24</v>
      </c>
      <c r="B4" s="4">
        <f>B2*B3</f>
        <v>7.6923077454269952</v>
      </c>
      <c r="C4" s="4" t="s">
        <v>21</v>
      </c>
      <c r="D4" s="4">
        <f>D2*D3</f>
        <v>17.948718079453606</v>
      </c>
      <c r="F4" s="4">
        <f>F2*F3</f>
        <v>28.205128219325914</v>
      </c>
    </row>
    <row r="5" spans="1:6" s="4" customFormat="1" ht="18.5" x14ac:dyDescent="0.45">
      <c r="A5" s="4" t="s">
        <v>25</v>
      </c>
      <c r="B5" s="5">
        <v>0.4</v>
      </c>
      <c r="D5" s="5">
        <v>0.4</v>
      </c>
      <c r="F5" s="5">
        <v>0.4</v>
      </c>
    </row>
    <row r="6" spans="1:6" s="4" customFormat="1" ht="18.5" x14ac:dyDescent="0.45">
      <c r="A6" s="4" t="s">
        <v>26</v>
      </c>
      <c r="B6" s="4">
        <f>B2*(1-B5)</f>
        <v>307.69230981707983</v>
      </c>
      <c r="C6" s="4" t="s">
        <v>21</v>
      </c>
      <c r="D6" s="4">
        <f>D2*(1-D5)</f>
        <v>717.94872317814418</v>
      </c>
      <c r="F6" s="4">
        <f>F2*(1-F5)</f>
        <v>1128.2051287730364</v>
      </c>
    </row>
    <row r="7" spans="1:6" s="4" customFormat="1" ht="18.5" x14ac:dyDescent="0.45">
      <c r="A7" s="4" t="s">
        <v>27</v>
      </c>
      <c r="B7" s="5">
        <v>0.1</v>
      </c>
      <c r="D7" s="5">
        <v>0.2</v>
      </c>
      <c r="F7" s="5">
        <v>0.3</v>
      </c>
    </row>
    <row r="8" spans="1:6" s="4" customFormat="1" ht="18.5" x14ac:dyDescent="0.45">
      <c r="A8" s="4" t="s">
        <v>28</v>
      </c>
      <c r="B8" s="4">
        <f>B1-B4</f>
        <v>92.307692254572999</v>
      </c>
      <c r="D8" s="4">
        <f>D1-D4</f>
        <v>82.051281920546387</v>
      </c>
      <c r="F8" s="4">
        <f>F1-F4</f>
        <v>71.794871780674086</v>
      </c>
    </row>
    <row r="9" spans="1:6" s="4" customFormat="1" ht="18.5" x14ac:dyDescent="0.45">
      <c r="A9" s="4" t="s">
        <v>29</v>
      </c>
      <c r="B9" s="4">
        <f>B1-B4+B6</f>
        <v>400.00000207165283</v>
      </c>
      <c r="D9" s="4">
        <f>D1-D4+D6</f>
        <v>800.00000509869051</v>
      </c>
      <c r="F9" s="4">
        <f>F1-F4+F6</f>
        <v>1200.0000005537106</v>
      </c>
    </row>
    <row r="10" spans="1:6" s="4" customFormat="1" ht="18.5" x14ac:dyDescent="0.45">
      <c r="A10" s="4" t="s">
        <v>30</v>
      </c>
      <c r="B10" s="4">
        <f>B8^(1-B7)*B9^(B7)</f>
        <v>106.88582248993634</v>
      </c>
      <c r="D10" s="4">
        <f>D8^(1-D7)*D9^(D7)</f>
        <v>129.38570436629846</v>
      </c>
      <c r="F10" s="4">
        <f>F8^(1-F7)*F9^(F7)</f>
        <v>167.11666908226408</v>
      </c>
    </row>
    <row r="11" spans="1:6" s="4" customFormat="1" ht="18.5" x14ac:dyDescent="0.45"/>
    <row r="12" spans="1:6" s="4" customFormat="1" ht="18.5" x14ac:dyDescent="0.45"/>
    <row r="13" spans="1:6" x14ac:dyDescent="0.35">
      <c r="B13">
        <f>B2*(1-B5-B3)</f>
        <v>300.00000207165283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A8C90-C8D4-4E36-B995-2F3CC782DF21}">
  <dimension ref="A1:C6"/>
  <sheetViews>
    <sheetView workbookViewId="0">
      <selection activeCell="C8" sqref="C8"/>
    </sheetView>
  </sheetViews>
  <sheetFormatPr defaultColWidth="18" defaultRowHeight="31" x14ac:dyDescent="0.7"/>
  <cols>
    <col min="1" max="1" width="43.08984375" style="6" customWidth="1"/>
    <col min="2" max="16384" width="18" style="6"/>
  </cols>
  <sheetData>
    <row r="1" spans="1:3" x14ac:dyDescent="0.7">
      <c r="A1" s="6" t="s">
        <v>15</v>
      </c>
      <c r="B1" s="6">
        <v>1</v>
      </c>
      <c r="C1" s="6">
        <v>1</v>
      </c>
    </row>
    <row r="2" spans="1:3" x14ac:dyDescent="0.7">
      <c r="A2" s="6" t="s">
        <v>16</v>
      </c>
      <c r="B2" s="6">
        <v>0.51</v>
      </c>
      <c r="C2" s="6">
        <v>0.53</v>
      </c>
    </row>
    <row r="3" spans="1:3" x14ac:dyDescent="0.7">
      <c r="A3" s="6" t="s">
        <v>31</v>
      </c>
      <c r="B3" s="6">
        <v>0.02</v>
      </c>
      <c r="C3" s="6">
        <v>0.06</v>
      </c>
    </row>
    <row r="4" spans="1:3" x14ac:dyDescent="0.7">
      <c r="A4" s="6" t="s">
        <v>19</v>
      </c>
      <c r="B4" s="6">
        <f>(1+B3)^B2*(1-B3)^(1-B2)-1</f>
        <v>2.0003333946805313E-4</v>
      </c>
      <c r="C4" s="6">
        <f>(1+C3)^C2*(1-C3)^(1-C2)-1</f>
        <v>1.8027044797874758E-3</v>
      </c>
    </row>
    <row r="5" spans="1:3" x14ac:dyDescent="0.7">
      <c r="A5" s="6" t="s">
        <v>17</v>
      </c>
      <c r="B5" s="6">
        <v>1000</v>
      </c>
      <c r="C5" s="6">
        <v>1000</v>
      </c>
    </row>
    <row r="6" spans="1:3" x14ac:dyDescent="0.7">
      <c r="A6" s="6" t="s">
        <v>32</v>
      </c>
      <c r="B6" s="6">
        <f>(1+B4)^B5</f>
        <v>1.2214190462451797</v>
      </c>
      <c r="C6" s="6">
        <f>(1+C4)^C5</f>
        <v>6.0561940498903013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7D113-43FE-490D-ACDF-50E0D6CE7606}">
  <dimension ref="A1:J8"/>
  <sheetViews>
    <sheetView workbookViewId="0">
      <selection activeCell="B11" sqref="B11"/>
    </sheetView>
  </sheetViews>
  <sheetFormatPr defaultRowHeight="23.5" x14ac:dyDescent="0.55000000000000004"/>
  <cols>
    <col min="1" max="1" width="16" style="2" customWidth="1"/>
    <col min="2" max="16384" width="8.7265625" style="2"/>
  </cols>
  <sheetData>
    <row r="1" spans="1:10" x14ac:dyDescent="0.55000000000000004">
      <c r="A1" s="2" t="s">
        <v>16</v>
      </c>
      <c r="B1" s="2">
        <v>0.7</v>
      </c>
    </row>
    <row r="2" spans="1:10" x14ac:dyDescent="0.55000000000000004">
      <c r="A2" s="2" t="s">
        <v>18</v>
      </c>
      <c r="B2" s="2">
        <v>0.1</v>
      </c>
      <c r="C2" s="2">
        <v>0.2</v>
      </c>
      <c r="D2" s="2">
        <v>0.3</v>
      </c>
      <c r="E2" s="2">
        <v>0.4</v>
      </c>
      <c r="F2" s="2">
        <v>0.5</v>
      </c>
      <c r="G2" s="2">
        <v>0.6</v>
      </c>
      <c r="H2" s="2">
        <v>0.7</v>
      </c>
      <c r="I2" s="2">
        <v>0.8</v>
      </c>
      <c r="J2" s="2">
        <v>0.9</v>
      </c>
    </row>
    <row r="3" spans="1:10" x14ac:dyDescent="0.55000000000000004">
      <c r="A3" s="2" t="s">
        <v>19</v>
      </c>
      <c r="B3" s="2">
        <f>$B1*LN(B2)+(1-$B1)*LN(1-B2)+LN(2)</f>
        <v>-0.95027053923323435</v>
      </c>
      <c r="C3" s="2">
        <f t="shared" ref="C3:J3" si="0">$B1*LN(C2)+(1-$B1)*LN(1-C2)+LN(2)</f>
        <v>-0.50040242353818776</v>
      </c>
      <c r="D3" s="2">
        <f t="shared" si="0"/>
        <v>-0.25663626564982966</v>
      </c>
      <c r="E3" s="2">
        <f t="shared" si="0"/>
        <v>-0.10150401888176053</v>
      </c>
      <c r="F3" s="2">
        <f t="shared" si="0"/>
        <v>0</v>
      </c>
      <c r="G3" s="2">
        <f t="shared" si="0"/>
        <v>6.0682024361505271E-2</v>
      </c>
      <c r="H3" s="2">
        <f t="shared" si="0"/>
        <v>8.2282878505051782E-2</v>
      </c>
      <c r="I3" s="2">
        <f t="shared" si="0"/>
        <v>5.4115320909768339E-2</v>
      </c>
      <c r="J3" s="2">
        <f t="shared" si="0"/>
        <v>-7.1380708298746987E-2</v>
      </c>
    </row>
    <row r="6" spans="1:10" x14ac:dyDescent="0.55000000000000004">
      <c r="A6" s="2" t="s">
        <v>16</v>
      </c>
      <c r="B6" s="2">
        <v>0.1</v>
      </c>
      <c r="C6" s="2">
        <v>0.2</v>
      </c>
      <c r="D6" s="2">
        <v>0.3</v>
      </c>
      <c r="E6" s="2">
        <v>0.4</v>
      </c>
      <c r="F6" s="2">
        <v>0.5</v>
      </c>
      <c r="G6" s="2">
        <v>0.6</v>
      </c>
      <c r="H6" s="2">
        <v>0.7</v>
      </c>
      <c r="I6" s="2">
        <v>0.8</v>
      </c>
      <c r="J6" s="2">
        <v>0.9</v>
      </c>
    </row>
    <row r="7" spans="1:10" x14ac:dyDescent="0.55000000000000004">
      <c r="A7" s="2" t="s">
        <v>18</v>
      </c>
      <c r="B7" s="2">
        <v>0.6</v>
      </c>
    </row>
    <row r="8" spans="1:10" x14ac:dyDescent="0.55000000000000004">
      <c r="A8" s="2" t="s">
        <v>19</v>
      </c>
      <c r="B8" s="2">
        <f>B6*LN($B7)+(1-B6)*LN(1-$B7)+LN(2)</f>
        <v>-0.1825970405033932</v>
      </c>
      <c r="C8" s="2">
        <f t="shared" ref="C8:J8" si="1">C6*LN($B7)+(1-C6)*LN(1-$B7)+LN(2)</f>
        <v>-0.14205052969257692</v>
      </c>
      <c r="D8" s="2">
        <f t="shared" si="1"/>
        <v>-0.10150401888176042</v>
      </c>
      <c r="E8" s="2">
        <f t="shared" si="1"/>
        <v>-6.0957508070944022E-2</v>
      </c>
      <c r="F8" s="2">
        <f t="shared" si="1"/>
        <v>-2.0410997260127517E-2</v>
      </c>
      <c r="G8" s="2">
        <f t="shared" si="1"/>
        <v>2.0135513550688766E-2</v>
      </c>
      <c r="H8" s="2">
        <f t="shared" si="1"/>
        <v>6.0682024361505271E-2</v>
      </c>
      <c r="I8" s="2">
        <f t="shared" si="1"/>
        <v>0.10122853517232178</v>
      </c>
      <c r="J8" s="2">
        <f t="shared" si="1"/>
        <v>0.14177504598313817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generating same mean and STD</vt:lpstr>
      <vt:lpstr>Geometric Return</vt:lpstr>
      <vt:lpstr>CDS</vt:lpstr>
      <vt:lpstr>Blackjack</vt:lpstr>
      <vt:lpstr>Judgment and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</dc:creator>
  <cp:lastModifiedBy>Jing Chen</cp:lastModifiedBy>
  <dcterms:created xsi:type="dcterms:W3CDTF">2020-11-26T05:10:12Z</dcterms:created>
  <dcterms:modified xsi:type="dcterms:W3CDTF">2022-10-18T21:32:06Z</dcterms:modified>
</cp:coreProperties>
</file>