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public_html\course\725\"/>
    </mc:Choice>
  </mc:AlternateContent>
  <bookViews>
    <workbookView xWindow="0" yWindow="0" windowWidth="28800" windowHeight="12300" activeTab="1"/>
  </bookViews>
  <sheets>
    <sheet name="OptionInvestment" sheetId="2" r:id="rId1"/>
    <sheet name="InterestRateFutures" sheetId="3" r:id="rId2"/>
    <sheet name="Sheet1" sheetId="1" r:id="rId3"/>
  </sheets>
  <definedNames>
    <definedName name="solver_adj" localSheetId="1" hidden="1">InterestRateFutures!$B$34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InterestRateFutures!$B$36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1127.5</definedName>
    <definedName name="solver_ver" localSheetId="1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3" l="1"/>
  <c r="B36" i="3" s="1"/>
  <c r="D34" i="3"/>
  <c r="D35" i="3" s="1"/>
  <c r="D36" i="3" s="1"/>
  <c r="D27" i="3"/>
  <c r="B26" i="3"/>
  <c r="D24" i="3"/>
  <c r="D16" i="3"/>
  <c r="D21" i="3"/>
  <c r="B23" i="3"/>
  <c r="D22" i="3"/>
  <c r="D23" i="3" s="1"/>
  <c r="B22" i="3"/>
  <c r="D14" i="3"/>
  <c r="D15" i="3" s="1"/>
  <c r="B14" i="3"/>
  <c r="B15" i="3" s="1"/>
  <c r="D6" i="3"/>
  <c r="D7" i="3" s="1"/>
  <c r="B6" i="3"/>
  <c r="B7" i="3" s="1"/>
  <c r="C17" i="2" l="1"/>
  <c r="D17" i="2"/>
  <c r="B17" i="2"/>
  <c r="B9" i="2"/>
  <c r="B11" i="2" s="1"/>
  <c r="B7" i="2"/>
  <c r="C6" i="2"/>
  <c r="D6" i="2"/>
  <c r="D7" i="2" s="1"/>
  <c r="B6" i="2"/>
  <c r="E5" i="1"/>
  <c r="E7" i="1"/>
  <c r="D6" i="1"/>
  <c r="E9" i="1"/>
  <c r="D8" i="1"/>
  <c r="C7" i="1"/>
  <c r="E11" i="1"/>
  <c r="D10" i="1"/>
  <c r="C9" i="1"/>
  <c r="E3" i="1"/>
  <c r="D4" i="1"/>
  <c r="C5" i="1"/>
  <c r="B8" i="1"/>
  <c r="B6" i="1"/>
  <c r="A1" i="1"/>
  <c r="D18" i="2" l="1"/>
  <c r="B18" i="2"/>
  <c r="C18" i="2"/>
  <c r="C7" i="2"/>
  <c r="C9" i="2" s="1"/>
  <c r="C11" i="2" s="1"/>
  <c r="D9" i="2"/>
  <c r="D11" i="2" s="1"/>
  <c r="D14" i="2" s="1"/>
  <c r="C19" i="2" l="1"/>
  <c r="D19" i="2"/>
</calcChain>
</file>

<file path=xl/sharedStrings.xml><?xml version="1.0" encoding="utf-8"?>
<sst xmlns="http://schemas.openxmlformats.org/spreadsheetml/2006/main" count="47" uniqueCount="28">
  <si>
    <t>S</t>
  </si>
  <si>
    <t>K</t>
  </si>
  <si>
    <t>T</t>
  </si>
  <si>
    <t>sigma</t>
  </si>
  <si>
    <t>R</t>
  </si>
  <si>
    <t>d1</t>
  </si>
  <si>
    <t>d2</t>
  </si>
  <si>
    <t>C</t>
  </si>
  <si>
    <t>total investment</t>
  </si>
  <si>
    <t>number of options bought</t>
  </si>
  <si>
    <t>investor 1</t>
  </si>
  <si>
    <t>investor 2</t>
  </si>
  <si>
    <t>investor 3</t>
  </si>
  <si>
    <t>investor 4</t>
  </si>
  <si>
    <t>final stock price at three month</t>
  </si>
  <si>
    <t>final stock price at six month</t>
  </si>
  <si>
    <t>Bond price with semiannual payment</t>
  </si>
  <si>
    <t>Principle</t>
  </si>
  <si>
    <t>number of payment</t>
  </si>
  <si>
    <t>each payment</t>
  </si>
  <si>
    <t>annual interest rate</t>
  </si>
  <si>
    <t xml:space="preserve">bond price  </t>
  </si>
  <si>
    <t>semi annual interst rate</t>
  </si>
  <si>
    <t>example on notes</t>
  </si>
  <si>
    <t>price change</t>
  </si>
  <si>
    <t>hedging result</t>
  </si>
  <si>
    <t>hedgiing ratio</t>
  </si>
  <si>
    <t>Problem 20.3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</si>
</sst>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%"/>
    <numFmt numFmtId="165" formatCode="0.0000000000000000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F35" sqref="F35"/>
    </sheetView>
  </sheetViews>
  <sheetFormatPr defaultRowHeight="15" x14ac:dyDescent="0.25"/>
  <cols>
    <col min="1" max="1" width="28.28515625" customWidth="1"/>
  </cols>
  <sheetData>
    <row r="1" spans="1:4" x14ac:dyDescent="0.25">
      <c r="A1" t="s">
        <v>0</v>
      </c>
      <c r="B1">
        <v>100</v>
      </c>
    </row>
    <row r="2" spans="1:4" x14ac:dyDescent="0.25">
      <c r="A2" t="s">
        <v>1</v>
      </c>
      <c r="B2">
        <v>100</v>
      </c>
      <c r="C2">
        <v>110</v>
      </c>
      <c r="D2">
        <v>110</v>
      </c>
    </row>
    <row r="3" spans="1:4" x14ac:dyDescent="0.25">
      <c r="A3" t="s">
        <v>2</v>
      </c>
      <c r="B3">
        <v>0.5</v>
      </c>
      <c r="C3">
        <v>0.5</v>
      </c>
      <c r="D3">
        <v>0.25</v>
      </c>
    </row>
    <row r="4" spans="1:4" x14ac:dyDescent="0.25">
      <c r="A4" t="s">
        <v>3</v>
      </c>
      <c r="B4" s="1">
        <v>0.2</v>
      </c>
    </row>
    <row r="5" spans="1:4" x14ac:dyDescent="0.25">
      <c r="A5" t="s">
        <v>4</v>
      </c>
      <c r="B5" s="1">
        <v>0.03</v>
      </c>
    </row>
    <row r="6" spans="1:4" x14ac:dyDescent="0.25">
      <c r="A6" t="s">
        <v>5</v>
      </c>
      <c r="B6" s="2">
        <f>(LN($B1/B2)+($B5+$B4^2/2)*B3)/($B4*SQRT(B3))</f>
        <v>0.17677669529663687</v>
      </c>
      <c r="C6" s="2">
        <f t="shared" ref="C6:D6" si="0">(LN($B1/C2)+($B5+$B4^2/2)*C3)/($B4*SQRT(C3))</f>
        <v>-0.49716804926083558</v>
      </c>
      <c r="D6" s="2">
        <f t="shared" si="0"/>
        <v>-0.8281017980432489</v>
      </c>
    </row>
    <row r="7" spans="1:4" x14ac:dyDescent="0.25">
      <c r="A7" t="s">
        <v>6</v>
      </c>
      <c r="B7" s="2">
        <f>B6-$B4*SQRT(B3)</f>
        <v>3.5355339059327334E-2</v>
      </c>
      <c r="C7" s="2">
        <f t="shared" ref="C7:D7" si="1">C6-$B4*SQRT(C3)</f>
        <v>-0.63858940549814514</v>
      </c>
      <c r="D7" s="2">
        <f t="shared" si="1"/>
        <v>-0.92810179804324888</v>
      </c>
    </row>
    <row r="8" spans="1:4" x14ac:dyDescent="0.25">
      <c r="B8" s="2"/>
      <c r="C8" s="2"/>
      <c r="D8" s="2"/>
    </row>
    <row r="9" spans="1:4" x14ac:dyDescent="0.25">
      <c r="A9" t="s">
        <v>7</v>
      </c>
      <c r="B9" s="2">
        <f>$B1*_xlfn.NORM.S.DIST(B6,TRUE)-B2*EXP(-$B5*B3)*_xlfn.NORM.S.DIST(B7,TRUE)</f>
        <v>6.3710279421674656</v>
      </c>
      <c r="C9" s="2">
        <f t="shared" ref="C9:D9" si="2">$B1*_xlfn.NORM.S.DIST(C6,TRUE)-C2*EXP(-$B5*C3)*_xlfn.NORM.S.DIST(C7,TRUE)</f>
        <v>2.6119022037872206</v>
      </c>
      <c r="D9" s="2">
        <f t="shared" si="2"/>
        <v>1.091343989627493</v>
      </c>
    </row>
    <row r="10" spans="1:4" x14ac:dyDescent="0.25">
      <c r="A10" t="s">
        <v>8</v>
      </c>
      <c r="B10">
        <v>10000</v>
      </c>
    </row>
    <row r="11" spans="1:4" x14ac:dyDescent="0.25">
      <c r="A11" t="s">
        <v>9</v>
      </c>
      <c r="B11" s="2">
        <f>$B10/B9</f>
        <v>1569.6054217269582</v>
      </c>
      <c r="C11" s="2">
        <f t="shared" ref="C11:D11" si="3">$B10/C9</f>
        <v>3828.6272684712867</v>
      </c>
      <c r="D11" s="2">
        <f t="shared" si="3"/>
        <v>9163.0137656352399</v>
      </c>
    </row>
    <row r="13" spans="1:4" x14ac:dyDescent="0.25">
      <c r="A13" t="s">
        <v>14</v>
      </c>
      <c r="B13">
        <v>100</v>
      </c>
      <c r="C13">
        <v>110</v>
      </c>
      <c r="D13">
        <v>120</v>
      </c>
    </row>
    <row r="14" spans="1:4" x14ac:dyDescent="0.25">
      <c r="A14" t="s">
        <v>13</v>
      </c>
      <c r="B14">
        <v>0</v>
      </c>
      <c r="C14">
        <v>0</v>
      </c>
      <c r="D14">
        <f>D11*(D13-D2)</f>
        <v>91630.137656352395</v>
      </c>
    </row>
    <row r="16" spans="1:4" x14ac:dyDescent="0.25">
      <c r="A16" t="s">
        <v>15</v>
      </c>
      <c r="B16">
        <v>100</v>
      </c>
      <c r="C16">
        <v>110</v>
      </c>
      <c r="D16">
        <v>120</v>
      </c>
    </row>
    <row r="17" spans="1:4" x14ac:dyDescent="0.25">
      <c r="A17" t="s">
        <v>10</v>
      </c>
      <c r="B17">
        <f>$B10*B16/$B1</f>
        <v>10000</v>
      </c>
      <c r="C17">
        <f>$B10*C16/$B1</f>
        <v>11000</v>
      </c>
      <c r="D17">
        <f>$B10*D16/$B1</f>
        <v>12000</v>
      </c>
    </row>
    <row r="18" spans="1:4" x14ac:dyDescent="0.25">
      <c r="A18" t="s">
        <v>11</v>
      </c>
      <c r="B18">
        <f>$B11*(B16-$B2)</f>
        <v>0</v>
      </c>
      <c r="C18">
        <f>$B11*(C16-$B2)</f>
        <v>15696.054217269582</v>
      </c>
      <c r="D18">
        <f>$B11*(D16-$B2)</f>
        <v>31392.108434539165</v>
      </c>
    </row>
    <row r="19" spans="1:4" x14ac:dyDescent="0.25">
      <c r="A19" t="s">
        <v>12</v>
      </c>
      <c r="B19">
        <v>0</v>
      </c>
      <c r="C19">
        <f>$C11*(C16-$C2)</f>
        <v>0</v>
      </c>
      <c r="D19">
        <f>$C11*(D16-$C2)</f>
        <v>38286.272684712865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B36" sqref="B36"/>
    </sheetView>
  </sheetViews>
  <sheetFormatPr defaultRowHeight="15" x14ac:dyDescent="0.25"/>
  <cols>
    <col min="1" max="1" width="24.140625" customWidth="1"/>
    <col min="4" max="4" width="20.42578125" bestFit="1" customWidth="1"/>
  </cols>
  <sheetData>
    <row r="1" spans="1:4" x14ac:dyDescent="0.25">
      <c r="A1" t="s">
        <v>16</v>
      </c>
    </row>
    <row r="2" spans="1:4" x14ac:dyDescent="0.25">
      <c r="A2" t="s">
        <v>17</v>
      </c>
      <c r="B2">
        <v>1000</v>
      </c>
      <c r="D2">
        <v>1000</v>
      </c>
    </row>
    <row r="3" spans="1:4" x14ac:dyDescent="0.25">
      <c r="A3" t="s">
        <v>18</v>
      </c>
      <c r="B3">
        <v>20</v>
      </c>
      <c r="D3">
        <v>20</v>
      </c>
    </row>
    <row r="4" spans="1:4" x14ac:dyDescent="0.25">
      <c r="A4" t="s">
        <v>19</v>
      </c>
      <c r="B4">
        <v>30</v>
      </c>
      <c r="D4">
        <v>30</v>
      </c>
    </row>
    <row r="5" spans="1:4" x14ac:dyDescent="0.25">
      <c r="A5" t="s">
        <v>20</v>
      </c>
      <c r="B5" s="3">
        <v>2.463174279354758E-2</v>
      </c>
      <c r="D5" s="3">
        <v>2.4593295166028591E-2</v>
      </c>
    </row>
    <row r="6" spans="1:4" x14ac:dyDescent="0.25">
      <c r="A6" t="s">
        <v>22</v>
      </c>
      <c r="B6" s="3">
        <f>B5/2</f>
        <v>1.231587139677379E-2</v>
      </c>
      <c r="D6" s="3">
        <f>D5/2</f>
        <v>1.2296647583014296E-2</v>
      </c>
    </row>
    <row r="7" spans="1:4" x14ac:dyDescent="0.25">
      <c r="A7" t="s">
        <v>21</v>
      </c>
      <c r="B7">
        <f>B4/B6*(1-1/(1+B6)^B3)+B2/(1+B6)^B3</f>
        <v>1311.8002481774392</v>
      </c>
      <c r="D7">
        <f>D4/D6*(1-1/(1+D6)^D3)+D2/(1+D6)^D3</f>
        <v>1312.1990324686039</v>
      </c>
    </row>
    <row r="9" spans="1:4" x14ac:dyDescent="0.25">
      <c r="A9" t="s">
        <v>23</v>
      </c>
    </row>
    <row r="10" spans="1:4" x14ac:dyDescent="0.25">
      <c r="A10" t="s">
        <v>17</v>
      </c>
      <c r="B10">
        <v>1000</v>
      </c>
      <c r="D10">
        <v>1000</v>
      </c>
    </row>
    <row r="11" spans="1:4" x14ac:dyDescent="0.25">
      <c r="A11" t="s">
        <v>18</v>
      </c>
      <c r="B11">
        <v>20</v>
      </c>
      <c r="D11">
        <v>20</v>
      </c>
    </row>
    <row r="12" spans="1:4" x14ac:dyDescent="0.25">
      <c r="A12" t="s">
        <v>19</v>
      </c>
      <c r="B12">
        <v>45</v>
      </c>
      <c r="D12">
        <v>45</v>
      </c>
    </row>
    <row r="13" spans="1:4" x14ac:dyDescent="0.25">
      <c r="A13" t="s">
        <v>20</v>
      </c>
      <c r="B13" s="3">
        <v>0.09</v>
      </c>
      <c r="D13" s="3">
        <v>0.1</v>
      </c>
    </row>
    <row r="14" spans="1:4" x14ac:dyDescent="0.25">
      <c r="A14" t="s">
        <v>22</v>
      </c>
      <c r="B14" s="3">
        <f>B13/2</f>
        <v>4.4999999999999998E-2</v>
      </c>
      <c r="D14" s="3">
        <f>D13/2</f>
        <v>0.05</v>
      </c>
    </row>
    <row r="15" spans="1:4" x14ac:dyDescent="0.25">
      <c r="A15" t="s">
        <v>21</v>
      </c>
      <c r="B15">
        <f>B12/B14*(1-1/(1+B14)^B11)+B10/(1+B14)^B11</f>
        <v>1000</v>
      </c>
      <c r="D15">
        <f>D12/D14*(1-1/(1+D14)^D11)+D10/(1+D14)^D11</f>
        <v>937.68894828730004</v>
      </c>
    </row>
    <row r="16" spans="1:4" x14ac:dyDescent="0.25">
      <c r="A16" t="s">
        <v>24</v>
      </c>
      <c r="D16">
        <f>B15-D15</f>
        <v>62.311051712699964</v>
      </c>
    </row>
    <row r="18" spans="1:4" x14ac:dyDescent="0.25">
      <c r="A18" t="s">
        <v>17</v>
      </c>
      <c r="B18">
        <v>1000</v>
      </c>
      <c r="D18">
        <v>1000</v>
      </c>
    </row>
    <row r="19" spans="1:4" x14ac:dyDescent="0.25">
      <c r="A19" t="s">
        <v>18</v>
      </c>
      <c r="B19">
        <v>20</v>
      </c>
      <c r="D19">
        <v>20</v>
      </c>
    </row>
    <row r="20" spans="1:4" x14ac:dyDescent="0.25">
      <c r="A20" t="s">
        <v>19</v>
      </c>
      <c r="B20">
        <v>30</v>
      </c>
      <c r="D20">
        <v>30</v>
      </c>
    </row>
    <row r="21" spans="1:4" x14ac:dyDescent="0.25">
      <c r="A21" t="s">
        <v>20</v>
      </c>
      <c r="B21" s="3">
        <v>2.463174279354758E-2</v>
      </c>
      <c r="D21" s="4">
        <f>B21+1%</f>
        <v>3.4631742793547582E-2</v>
      </c>
    </row>
    <row r="22" spans="1:4" x14ac:dyDescent="0.25">
      <c r="A22" t="s">
        <v>22</v>
      </c>
      <c r="B22" s="3">
        <f>B21/2</f>
        <v>1.231587139677379E-2</v>
      </c>
      <c r="D22" s="3">
        <f>D21/2</f>
        <v>1.7315871396773791E-2</v>
      </c>
    </row>
    <row r="23" spans="1:4" x14ac:dyDescent="0.25">
      <c r="A23" t="s">
        <v>21</v>
      </c>
      <c r="B23">
        <f>B20/B22*(1-1/(1+B22)^B19)+B18/(1+B22)^B19</f>
        <v>1311.8002481774392</v>
      </c>
      <c r="D23">
        <f>D20/D22*(1-1/(1+D22)^D19)+D18/(1+D22)^D19</f>
        <v>1212.8778192725736</v>
      </c>
    </row>
    <row r="24" spans="1:4" x14ac:dyDescent="0.25">
      <c r="A24" t="s">
        <v>24</v>
      </c>
      <c r="D24">
        <f>B23-D23</f>
        <v>98.922428904865683</v>
      </c>
    </row>
    <row r="26" spans="1:4" x14ac:dyDescent="0.25">
      <c r="A26" t="s">
        <v>26</v>
      </c>
      <c r="B26">
        <f>B15/B23</f>
        <v>0.76231118372584428</v>
      </c>
    </row>
    <row r="27" spans="1:4" x14ac:dyDescent="0.25">
      <c r="A27" t="s">
        <v>25</v>
      </c>
      <c r="D27">
        <f>D24*0.76-D16</f>
        <v>12.869994254997962</v>
      </c>
    </row>
    <row r="30" spans="1:4" x14ac:dyDescent="0.25">
      <c r="A30" t="s">
        <v>27</v>
      </c>
    </row>
    <row r="31" spans="1:4" x14ac:dyDescent="0.25">
      <c r="A31" t="s">
        <v>17</v>
      </c>
      <c r="B31">
        <v>1000</v>
      </c>
      <c r="D31">
        <v>1000</v>
      </c>
    </row>
    <row r="32" spans="1:4" x14ac:dyDescent="0.25">
      <c r="A32" t="s">
        <v>18</v>
      </c>
      <c r="B32">
        <v>20</v>
      </c>
      <c r="D32">
        <v>20</v>
      </c>
    </row>
    <row r="33" spans="1:4" x14ac:dyDescent="0.25">
      <c r="A33" t="s">
        <v>19</v>
      </c>
      <c r="B33">
        <v>30</v>
      </c>
      <c r="D33">
        <v>30</v>
      </c>
    </row>
    <row r="34" spans="1:4" x14ac:dyDescent="0.25">
      <c r="A34" t="s">
        <v>20</v>
      </c>
      <c r="B34" s="3">
        <v>4.4095239684211328E-2</v>
      </c>
      <c r="D34" s="4">
        <f>B34+1%</f>
        <v>5.409523968421133E-2</v>
      </c>
    </row>
    <row r="35" spans="1:4" x14ac:dyDescent="0.25">
      <c r="A35" t="s">
        <v>22</v>
      </c>
      <c r="B35" s="3">
        <f>B34/2</f>
        <v>2.2047619842105664E-2</v>
      </c>
      <c r="D35" s="3">
        <f>D34/2</f>
        <v>2.7047619842105665E-2</v>
      </c>
    </row>
    <row r="36" spans="1:4" x14ac:dyDescent="0.25">
      <c r="A36" t="s">
        <v>21</v>
      </c>
      <c r="B36">
        <f>B33/B35*(1-1/(1+B35)^B32)+B31/(1+B35)^B32</f>
        <v>1127.4995518613634</v>
      </c>
      <c r="D36">
        <f>D33/D35*(1-1/(1+D35)^D32)+D31/(1+D35)^D32</f>
        <v>1045.1472864413076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3" sqref="A3:E11"/>
    </sheetView>
  </sheetViews>
  <sheetFormatPr defaultRowHeight="15" x14ac:dyDescent="0.25"/>
  <sheetData>
    <row r="1" spans="1:5" x14ac:dyDescent="0.25">
      <c r="A1">
        <f>1.25^4*1000</f>
        <v>2441.40625</v>
      </c>
    </row>
    <row r="3" spans="1:5" x14ac:dyDescent="0.25">
      <c r="E3">
        <f>D4*2</f>
        <v>16000</v>
      </c>
    </row>
    <row r="4" spans="1:5" x14ac:dyDescent="0.25">
      <c r="D4">
        <f>C5*2</f>
        <v>8000</v>
      </c>
    </row>
    <row r="5" spans="1:5" x14ac:dyDescent="0.25">
      <c r="C5">
        <f>B6*2</f>
        <v>4000</v>
      </c>
      <c r="E5">
        <f>D4*0.5</f>
        <v>4000</v>
      </c>
    </row>
    <row r="6" spans="1:5" x14ac:dyDescent="0.25">
      <c r="B6">
        <f>A7*2</f>
        <v>2000</v>
      </c>
      <c r="D6">
        <f>C5*0.5</f>
        <v>2000</v>
      </c>
    </row>
    <row r="7" spans="1:5" x14ac:dyDescent="0.25">
      <c r="A7">
        <v>1000</v>
      </c>
      <c r="C7">
        <f>B6*0.5</f>
        <v>1000</v>
      </c>
      <c r="E7">
        <f>D6*0.5</f>
        <v>1000</v>
      </c>
    </row>
    <row r="8" spans="1:5" x14ac:dyDescent="0.25">
      <c r="B8">
        <f>A7*0.5</f>
        <v>500</v>
      </c>
      <c r="D8">
        <f>C7*0.5</f>
        <v>500</v>
      </c>
    </row>
    <row r="9" spans="1:5" x14ac:dyDescent="0.25">
      <c r="C9">
        <f>B8*0.5</f>
        <v>250</v>
      </c>
      <c r="E9">
        <f>D8*0.5</f>
        <v>250</v>
      </c>
    </row>
    <row r="10" spans="1:5" x14ac:dyDescent="0.25">
      <c r="D10">
        <f>C9*0.5</f>
        <v>125</v>
      </c>
    </row>
    <row r="11" spans="1:5" x14ac:dyDescent="0.25">
      <c r="E11">
        <f>D10*0.5</f>
        <v>62.5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OptionInvestment</vt:lpstr>
      <vt:lpstr>InterestRateFutures</vt:lpstr>
      <vt:lpstr>Sheet1</vt:lpstr>
    </vt:vector>
  </TitlesOfParts>
  <Company>UNBC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2017-11-13T18:02:02Z</dcterms:created>
  <dcterms:modified xsi:type="dcterms:W3CDTF">2017-11-17T16:34:22Z</dcterms:modified>
</cp:coreProperties>
</file>