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home.unbc.ca\~chenj\public_html\course\420\"/>
    </mc:Choice>
  </mc:AlternateContent>
  <xr:revisionPtr revIDLastSave="0" documentId="8_{665D5DB2-8150-4BB0-B3A6-782175E3CC61}" xr6:coauthVersionLast="45" xr6:coauthVersionMax="45" xr10:uidLastSave="{00000000-0000-0000-0000-000000000000}"/>
  <bookViews>
    <workbookView xWindow="-103" yWindow="-103" windowWidth="16663" windowHeight="8863" xr2:uid="{00000000-000D-0000-FFFF-FFFF00000000}"/>
  </bookViews>
  <sheets>
    <sheet name="Optimal DE ratio" sheetId="2" r:id="rId1"/>
    <sheet name="Sheet1" sheetId="1" r:id="rId2"/>
  </sheets>
  <definedNames>
    <definedName name="solver_adj" localSheetId="0" hidden="1">'Optimal DE ratio'!$G$6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'Optimal DE ratio'!$G$14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2" l="1"/>
  <c r="G11" i="2"/>
  <c r="G7" i="2"/>
  <c r="G8" i="2" s="1"/>
  <c r="B12" i="2"/>
  <c r="B11" i="2"/>
  <c r="B7" i="2"/>
  <c r="B8" i="2" s="1"/>
  <c r="B9" i="2" s="1"/>
  <c r="G9" i="2" l="1"/>
  <c r="G10" i="2"/>
  <c r="G13" i="2" s="1"/>
  <c r="G14" i="2" s="1"/>
  <c r="B10" i="2"/>
  <c r="B13" i="2" s="1"/>
  <c r="B14" i="2" s="1"/>
  <c r="N12" i="1"/>
  <c r="P6" i="1"/>
  <c r="P8" i="1" s="1"/>
  <c r="N6" i="1"/>
  <c r="N15" i="1" s="1"/>
  <c r="K6" i="1"/>
  <c r="K8" i="1" s="1"/>
  <c r="I6" i="1"/>
  <c r="I8" i="1" s="1"/>
  <c r="I12" i="1"/>
  <c r="E13" i="1"/>
  <c r="E15" i="1" s="1"/>
  <c r="C12" i="1"/>
  <c r="C15" i="1" s="1"/>
  <c r="E8" i="1"/>
  <c r="C8" i="1"/>
  <c r="E14" i="1" l="1"/>
  <c r="N8" i="1"/>
  <c r="I15" i="1"/>
  <c r="P14" i="1" l="1"/>
  <c r="P13" i="1" s="1"/>
  <c r="P15" i="1" s="1"/>
  <c r="K14" i="1"/>
  <c r="K13" i="1" s="1"/>
  <c r="K15" i="1" s="1"/>
</calcChain>
</file>

<file path=xl/sharedStrings.xml><?xml version="1.0" encoding="utf-8"?>
<sst xmlns="http://schemas.openxmlformats.org/spreadsheetml/2006/main" count="89" uniqueCount="34">
  <si>
    <t>million</t>
  </si>
  <si>
    <t>variable cost</t>
  </si>
  <si>
    <t>duration</t>
  </si>
  <si>
    <t>years</t>
  </si>
  <si>
    <t>annual profit</t>
  </si>
  <si>
    <t>discount rate</t>
  </si>
  <si>
    <t>NPV</t>
  </si>
  <si>
    <t>debt financing</t>
  </si>
  <si>
    <t>equity financing</t>
  </si>
  <si>
    <t>initial investment</t>
  </si>
  <si>
    <t>annual output</t>
  </si>
  <si>
    <t>annual payment for debt</t>
  </si>
  <si>
    <t>expected dividend</t>
  </si>
  <si>
    <t>share of equity</t>
  </si>
  <si>
    <t>dividend for the original investor</t>
  </si>
  <si>
    <t>Debt</t>
  </si>
  <si>
    <t>equity</t>
  </si>
  <si>
    <t>dividend with debt</t>
  </si>
  <si>
    <t>dividend with equity</t>
  </si>
  <si>
    <t>cashflow before tax</t>
  </si>
  <si>
    <t>tax rate</t>
  </si>
  <si>
    <t>discount without leverage</t>
  </si>
  <si>
    <t xml:space="preserve">risk free rate </t>
  </si>
  <si>
    <t>coefficient for discount rate increase</t>
  </si>
  <si>
    <t>coeffieient before a square term</t>
  </si>
  <si>
    <t>amount of debt</t>
  </si>
  <si>
    <t>debt interest rate</t>
  </si>
  <si>
    <t>interest paid</t>
  </si>
  <si>
    <t>tax saving</t>
  </si>
  <si>
    <t>equity discount rate, after debt borrowing</t>
  </si>
  <si>
    <t>equity value</t>
  </si>
  <si>
    <t>asset value</t>
  </si>
  <si>
    <t xml:space="preserve"> </t>
  </si>
  <si>
    <t>asset value, initial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</si>
</sst>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%"/>
    <numFmt numFmtId="166" formatCode="0.00000"/>
  </numFmts>
  <fonts count="4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20"/>
      <color rgb="FF000000"/>
      <name val="Calibri"/>
      <family val="2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FF7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right" wrapText="1" readingOrder="1"/>
    </xf>
    <xf numFmtId="9" fontId="2" fillId="2" borderId="1" xfId="0" applyNumberFormat="1" applyFont="1" applyFill="1" applyBorder="1" applyAlignment="1">
      <alignment horizontal="right" wrapText="1" readingOrder="1"/>
    </xf>
    <xf numFmtId="0" fontId="1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readingOrder="1"/>
    </xf>
    <xf numFmtId="0" fontId="2" fillId="0" borderId="1" xfId="0" applyFont="1" applyFill="1" applyBorder="1" applyAlignment="1">
      <alignment horizontal="right" wrapText="1" readingOrder="1"/>
    </xf>
    <xf numFmtId="0" fontId="1" fillId="0" borderId="1" xfId="0" applyFont="1" applyFill="1" applyBorder="1" applyAlignment="1">
      <alignment wrapText="1"/>
    </xf>
    <xf numFmtId="0" fontId="0" fillId="0" borderId="0" xfId="0" applyFill="1"/>
    <xf numFmtId="0" fontId="2" fillId="2" borderId="2" xfId="0" applyFont="1" applyFill="1" applyBorder="1" applyAlignment="1">
      <alignment horizontal="left" wrapText="1" readingOrder="1"/>
    </xf>
    <xf numFmtId="0" fontId="3" fillId="0" borderId="0" xfId="0" applyFont="1"/>
    <xf numFmtId="2" fontId="2" fillId="2" borderId="1" xfId="0" applyNumberFormat="1" applyFont="1" applyFill="1" applyBorder="1" applyAlignment="1">
      <alignment horizontal="left" wrapText="1" readingOrder="1"/>
    </xf>
    <xf numFmtId="9" fontId="0" fillId="0" borderId="0" xfId="0" applyNumberFormat="1"/>
    <xf numFmtId="0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C885-E688-4B04-9780-2EBDC50854FC}">
  <dimension ref="A1:H14"/>
  <sheetViews>
    <sheetView tabSelected="1" workbookViewId="0">
      <selection activeCell="C11" sqref="C11"/>
    </sheetView>
  </sheetViews>
  <sheetFormatPr defaultRowHeight="14.6" x14ac:dyDescent="0.4"/>
  <cols>
    <col min="1" max="1" width="35.3046875" customWidth="1"/>
    <col min="2" max="2" width="13.765625" customWidth="1"/>
    <col min="6" max="6" width="29.4609375" customWidth="1"/>
  </cols>
  <sheetData>
    <row r="1" spans="1:8" x14ac:dyDescent="0.4">
      <c r="A1" t="s">
        <v>19</v>
      </c>
      <c r="B1">
        <v>10</v>
      </c>
      <c r="F1" t="s">
        <v>19</v>
      </c>
      <c r="G1">
        <v>10</v>
      </c>
    </row>
    <row r="2" spans="1:8" x14ac:dyDescent="0.4">
      <c r="A2" t="s">
        <v>20</v>
      </c>
      <c r="B2" s="12">
        <v>0.4</v>
      </c>
      <c r="F2" t="s">
        <v>20</v>
      </c>
      <c r="G2" s="12">
        <v>0.4</v>
      </c>
    </row>
    <row r="3" spans="1:8" x14ac:dyDescent="0.4">
      <c r="A3" t="s">
        <v>21</v>
      </c>
      <c r="B3" s="12">
        <v>0.1</v>
      </c>
      <c r="F3" t="s">
        <v>21</v>
      </c>
      <c r="G3" s="12">
        <v>0.1</v>
      </c>
    </row>
    <row r="4" spans="1:8" x14ac:dyDescent="0.4">
      <c r="A4" t="s">
        <v>22</v>
      </c>
      <c r="B4" s="12">
        <v>0.04</v>
      </c>
      <c r="F4" t="s">
        <v>22</v>
      </c>
      <c r="G4" s="12">
        <v>0.04</v>
      </c>
    </row>
    <row r="5" spans="1:8" x14ac:dyDescent="0.4">
      <c r="A5" t="s">
        <v>23</v>
      </c>
      <c r="B5" s="15">
        <v>1.0000000000000001E-5</v>
      </c>
      <c r="C5" t="s">
        <v>24</v>
      </c>
      <c r="F5" t="s">
        <v>23</v>
      </c>
      <c r="G5" s="15">
        <v>1.0000000000000001E-5</v>
      </c>
      <c r="H5" t="s">
        <v>24</v>
      </c>
    </row>
    <row r="6" spans="1:8" x14ac:dyDescent="0.4">
      <c r="A6" t="s">
        <v>25</v>
      </c>
      <c r="B6" s="13">
        <v>13.600172638691001</v>
      </c>
      <c r="F6" t="s">
        <v>25</v>
      </c>
      <c r="G6" s="13">
        <v>23.711560708986987</v>
      </c>
    </row>
    <row r="7" spans="1:8" x14ac:dyDescent="0.4">
      <c r="A7" t="s">
        <v>26</v>
      </c>
      <c r="B7" s="14">
        <f>B4+B5*B6^2</f>
        <v>4.1849646958021992E-2</v>
      </c>
      <c r="F7" t="s">
        <v>26</v>
      </c>
      <c r="G7" s="14">
        <f>G4+G5*G6^2</f>
        <v>4.5622381112559757E-2</v>
      </c>
    </row>
    <row r="8" spans="1:8" x14ac:dyDescent="0.4">
      <c r="A8" t="s">
        <v>27</v>
      </c>
      <c r="B8">
        <f>B6*B7</f>
        <v>0.56916242349736879</v>
      </c>
      <c r="F8" t="s">
        <v>27</v>
      </c>
      <c r="G8">
        <f>G6*G7</f>
        <v>1.081777859439002</v>
      </c>
    </row>
    <row r="9" spans="1:8" x14ac:dyDescent="0.4">
      <c r="A9" t="s">
        <v>28</v>
      </c>
      <c r="B9">
        <f>B8*B2</f>
        <v>0.22766496939894754</v>
      </c>
      <c r="F9" t="s">
        <v>28</v>
      </c>
      <c r="G9">
        <f>G8*G2</f>
        <v>0.43271114377560083</v>
      </c>
    </row>
    <row r="10" spans="1:8" x14ac:dyDescent="0.4">
      <c r="A10" t="s">
        <v>32</v>
      </c>
      <c r="B10">
        <f>(B1-B8)*(1-B2)</f>
        <v>5.6585025459015785</v>
      </c>
      <c r="F10" t="s">
        <v>32</v>
      </c>
      <c r="G10">
        <f>(G1-G8)*(1-G2)</f>
        <v>5.3509332843365982</v>
      </c>
    </row>
    <row r="11" spans="1:8" x14ac:dyDescent="0.4">
      <c r="A11" t="s">
        <v>33</v>
      </c>
      <c r="B11">
        <f>B1*(1-B2)/B3</f>
        <v>60</v>
      </c>
      <c r="F11" t="s">
        <v>33</v>
      </c>
      <c r="G11">
        <f>G1*(1-G2)/G3</f>
        <v>60</v>
      </c>
    </row>
    <row r="12" spans="1:8" x14ac:dyDescent="0.4">
      <c r="A12" t="s">
        <v>29</v>
      </c>
      <c r="B12" s="14">
        <f>B3+B6/(B11-B6)*(B3-B4)+B5*B6^2</f>
        <v>0.11943614252765636</v>
      </c>
      <c r="F12" t="s">
        <v>29</v>
      </c>
      <c r="G12" s="14">
        <f>G3+G6/(G11-G6)*(G3-G4)</f>
        <v>0.13920514826030436</v>
      </c>
    </row>
    <row r="13" spans="1:8" x14ac:dyDescent="0.4">
      <c r="A13" t="s">
        <v>30</v>
      </c>
      <c r="B13">
        <f>B10/B12</f>
        <v>47.376802583784958</v>
      </c>
      <c r="F13" t="s">
        <v>30</v>
      </c>
      <c r="G13">
        <f>G10/G12</f>
        <v>38.439191015627593</v>
      </c>
    </row>
    <row r="14" spans="1:8" x14ac:dyDescent="0.4">
      <c r="A14" t="s">
        <v>31</v>
      </c>
      <c r="B14">
        <f>B6+B13</f>
        <v>60.976975222475957</v>
      </c>
      <c r="F14" t="s">
        <v>31</v>
      </c>
      <c r="G14">
        <f>G6+G13</f>
        <v>62.15075172461458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9"/>
  <sheetViews>
    <sheetView workbookViewId="0">
      <selection activeCell="G10" sqref="G10"/>
    </sheetView>
  </sheetViews>
  <sheetFormatPr defaultColWidth="9.15234375" defaultRowHeight="25" customHeight="1" x14ac:dyDescent="0.7"/>
  <cols>
    <col min="1" max="1" width="9.15234375" style="1"/>
    <col min="2" max="2" width="54" customWidth="1"/>
    <col min="3" max="3" width="12.3046875" customWidth="1"/>
    <col min="4" max="4" width="14.3046875" customWidth="1"/>
    <col min="5" max="6" width="12.69140625" customWidth="1"/>
    <col min="7" max="7" width="33.84375" style="1" customWidth="1"/>
    <col min="8" max="8" width="11.53515625" style="1" customWidth="1"/>
    <col min="9" max="9" width="12" style="1" customWidth="1"/>
    <col min="10" max="10" width="11.69140625" style="1" customWidth="1"/>
    <col min="11" max="11" width="13" style="1" customWidth="1"/>
    <col min="12" max="12" width="12.15234375" style="1" customWidth="1"/>
    <col min="13" max="13" width="9.15234375" style="1"/>
    <col min="14" max="14" width="11.53515625" style="1" customWidth="1"/>
    <col min="15" max="15" width="12.53515625" style="1" customWidth="1"/>
    <col min="16" max="16" width="11.53515625" style="1" customWidth="1"/>
    <col min="17" max="17" width="12.53515625" style="1" customWidth="1"/>
    <col min="18" max="16384" width="9.15234375" style="1"/>
  </cols>
  <sheetData>
    <row r="1" spans="2:17" ht="25" customHeight="1" thickBot="1" x14ac:dyDescent="0.75">
      <c r="C1" s="10" t="s">
        <v>15</v>
      </c>
      <c r="D1" s="10"/>
      <c r="E1" s="10" t="s">
        <v>16</v>
      </c>
      <c r="I1" s="10" t="s">
        <v>15</v>
      </c>
      <c r="J1" s="10"/>
      <c r="K1" s="10" t="s">
        <v>16</v>
      </c>
      <c r="L1"/>
      <c r="N1" s="10" t="s">
        <v>15</v>
      </c>
      <c r="O1" s="10"/>
      <c r="P1" s="10" t="s">
        <v>16</v>
      </c>
      <c r="Q1"/>
    </row>
    <row r="2" spans="2:17" ht="25" customHeight="1" thickBot="1" x14ac:dyDescent="0.75">
      <c r="B2" s="1" t="s">
        <v>9</v>
      </c>
      <c r="C2" s="2">
        <v>5</v>
      </c>
      <c r="D2" s="1" t="s">
        <v>0</v>
      </c>
      <c r="E2" s="2">
        <v>5</v>
      </c>
      <c r="F2" s="1" t="s">
        <v>0</v>
      </c>
      <c r="I2" s="2">
        <v>5</v>
      </c>
      <c r="J2" s="1" t="s">
        <v>0</v>
      </c>
      <c r="K2" s="2">
        <v>5</v>
      </c>
      <c r="L2" s="1" t="s">
        <v>0</v>
      </c>
      <c r="N2" s="2">
        <v>5</v>
      </c>
      <c r="O2" s="1" t="s">
        <v>0</v>
      </c>
      <c r="P2" s="2">
        <v>5</v>
      </c>
      <c r="Q2" s="1" t="s">
        <v>0</v>
      </c>
    </row>
    <row r="3" spans="2:17" ht="25" customHeight="1" thickBot="1" x14ac:dyDescent="0.75">
      <c r="B3" s="1" t="s">
        <v>10</v>
      </c>
      <c r="C3" s="2">
        <v>2</v>
      </c>
      <c r="D3" s="1" t="s">
        <v>0</v>
      </c>
      <c r="E3" s="2">
        <v>2</v>
      </c>
      <c r="F3" s="1" t="s">
        <v>0</v>
      </c>
      <c r="I3" s="2">
        <v>3</v>
      </c>
      <c r="J3" s="1" t="s">
        <v>0</v>
      </c>
      <c r="K3" s="2">
        <v>3</v>
      </c>
      <c r="L3" s="1" t="s">
        <v>0</v>
      </c>
      <c r="N3" s="2">
        <v>1</v>
      </c>
      <c r="O3" s="1" t="s">
        <v>0</v>
      </c>
      <c r="P3" s="2">
        <v>1</v>
      </c>
      <c r="Q3" s="1" t="s">
        <v>0</v>
      </c>
    </row>
    <row r="4" spans="2:17" ht="25" customHeight="1" thickBot="1" x14ac:dyDescent="0.75">
      <c r="B4" s="1" t="s">
        <v>1</v>
      </c>
      <c r="C4" s="3">
        <v>0.6</v>
      </c>
      <c r="D4" s="4"/>
      <c r="E4" s="3">
        <v>0.6</v>
      </c>
      <c r="F4" s="4"/>
      <c r="I4" s="3">
        <v>0.6</v>
      </c>
      <c r="J4" s="4"/>
      <c r="K4" s="3">
        <v>0.6</v>
      </c>
      <c r="L4" s="4"/>
      <c r="N4" s="3">
        <v>0.6</v>
      </c>
      <c r="O4" s="4"/>
      <c r="P4" s="3">
        <v>0.6</v>
      </c>
      <c r="Q4" s="4"/>
    </row>
    <row r="5" spans="2:17" ht="25" customHeight="1" thickBot="1" x14ac:dyDescent="0.75">
      <c r="B5" s="1" t="s">
        <v>2</v>
      </c>
      <c r="C5" s="2">
        <v>10</v>
      </c>
      <c r="D5" s="1" t="s">
        <v>3</v>
      </c>
      <c r="E5" s="2">
        <v>10</v>
      </c>
      <c r="F5" s="1" t="s">
        <v>3</v>
      </c>
      <c r="I5" s="2">
        <v>10</v>
      </c>
      <c r="J5" s="1" t="s">
        <v>3</v>
      </c>
      <c r="K5" s="2">
        <v>10</v>
      </c>
      <c r="L5" s="1" t="s">
        <v>3</v>
      </c>
      <c r="N5" s="2">
        <v>10</v>
      </c>
      <c r="O5" s="1" t="s">
        <v>3</v>
      </c>
      <c r="P5" s="2">
        <v>10</v>
      </c>
      <c r="Q5" s="1" t="s">
        <v>3</v>
      </c>
    </row>
    <row r="6" spans="2:17" ht="25" customHeight="1" thickBot="1" x14ac:dyDescent="0.75">
      <c r="B6" s="1" t="s">
        <v>4</v>
      </c>
      <c r="C6" s="2">
        <v>0.8</v>
      </c>
      <c r="D6" s="1" t="s">
        <v>0</v>
      </c>
      <c r="E6" s="2">
        <v>0.8</v>
      </c>
      <c r="F6" s="1" t="s">
        <v>0</v>
      </c>
      <c r="I6" s="2">
        <f>I3*(1-I4)</f>
        <v>1.2000000000000002</v>
      </c>
      <c r="J6" s="1" t="s">
        <v>0</v>
      </c>
      <c r="K6" s="2">
        <f>K3*(1-K4)</f>
        <v>1.2000000000000002</v>
      </c>
      <c r="L6" s="1" t="s">
        <v>0</v>
      </c>
      <c r="N6" s="2">
        <f>N3*(1-N4)</f>
        <v>0.4</v>
      </c>
      <c r="O6" s="1" t="s">
        <v>0</v>
      </c>
      <c r="P6" s="2">
        <f>P3*(1-P4)</f>
        <v>0.4</v>
      </c>
      <c r="Q6" s="1" t="s">
        <v>0</v>
      </c>
    </row>
    <row r="7" spans="2:17" ht="25" customHeight="1" thickBot="1" x14ac:dyDescent="0.75">
      <c r="B7" s="1" t="s">
        <v>5</v>
      </c>
      <c r="C7" s="3">
        <v>0.08</v>
      </c>
      <c r="D7" s="4"/>
      <c r="E7" s="3">
        <v>0.08</v>
      </c>
      <c r="F7" s="4"/>
      <c r="I7" s="3">
        <v>0.08</v>
      </c>
      <c r="J7" s="4"/>
      <c r="K7" s="3">
        <v>0.08</v>
      </c>
      <c r="L7" s="4"/>
      <c r="N7" s="3">
        <v>0.08</v>
      </c>
      <c r="O7" s="4"/>
      <c r="P7" s="3">
        <v>0.08</v>
      </c>
      <c r="Q7" s="4"/>
    </row>
    <row r="8" spans="2:17" ht="25" customHeight="1" thickBot="1" x14ac:dyDescent="0.75">
      <c r="B8" s="1" t="s">
        <v>6</v>
      </c>
      <c r="C8" s="2">
        <f>C6/C7*(1-1/(1+C7)^C5)-C2</f>
        <v>0.36806511915315809</v>
      </c>
      <c r="D8" s="1" t="s">
        <v>0</v>
      </c>
      <c r="E8" s="2">
        <f>E6/E7*(1-1/(1+E7)^E5)-E2</f>
        <v>0.36806511915315809</v>
      </c>
      <c r="F8" s="1" t="s">
        <v>0</v>
      </c>
      <c r="I8" s="2">
        <f>I6/I7*(1-1/(1+I7)^I5)-I2</f>
        <v>3.0520976787297389</v>
      </c>
      <c r="J8" s="1" t="s">
        <v>0</v>
      </c>
      <c r="K8" s="2">
        <f>K6/K7*(1-1/(1+K7)^K5)-K2</f>
        <v>3.0520976787297389</v>
      </c>
      <c r="L8" s="1" t="s">
        <v>0</v>
      </c>
      <c r="N8" s="2">
        <f>N6/N7*(1-1/(1+N7)^N5)-N2</f>
        <v>-2.315967440423421</v>
      </c>
      <c r="O8" s="1" t="s">
        <v>0</v>
      </c>
      <c r="P8" s="2">
        <f>P6/P7*(1-1/(1+P7)^P5)-P2</f>
        <v>-2.315967440423421</v>
      </c>
      <c r="Q8" s="1" t="s">
        <v>0</v>
      </c>
    </row>
    <row r="9" spans="2:17" s="8" customFormat="1" ht="25" customHeight="1" thickBot="1" x14ac:dyDescent="0.75">
      <c r="B9" s="5" t="s">
        <v>7</v>
      </c>
      <c r="C9" s="6">
        <v>2</v>
      </c>
      <c r="D9" s="5" t="s">
        <v>0</v>
      </c>
      <c r="E9" s="7"/>
      <c r="F9" s="7"/>
      <c r="I9" s="6">
        <v>2</v>
      </c>
      <c r="J9" s="5" t="s">
        <v>0</v>
      </c>
      <c r="K9" s="7"/>
      <c r="L9" s="7"/>
      <c r="N9" s="6">
        <v>2</v>
      </c>
      <c r="O9" s="5" t="s">
        <v>0</v>
      </c>
      <c r="P9" s="7"/>
      <c r="Q9" s="7"/>
    </row>
    <row r="10" spans="2:17" ht="25" customHeight="1" thickBot="1" x14ac:dyDescent="0.75">
      <c r="B10" s="1" t="s">
        <v>8</v>
      </c>
      <c r="C10" s="4"/>
      <c r="D10" s="4"/>
      <c r="E10" s="2">
        <v>2</v>
      </c>
      <c r="F10" s="1" t="s">
        <v>0</v>
      </c>
      <c r="I10" s="4"/>
      <c r="J10" s="4"/>
      <c r="K10" s="2">
        <v>2</v>
      </c>
      <c r="L10" s="1" t="s">
        <v>0</v>
      </c>
      <c r="N10" s="4"/>
      <c r="O10" s="4"/>
      <c r="P10" s="2">
        <v>2</v>
      </c>
      <c r="Q10" s="1" t="s">
        <v>0</v>
      </c>
    </row>
    <row r="11" spans="2:17" ht="25" customHeight="1" thickBot="1" x14ac:dyDescent="0.75">
      <c r="B11" s="1" t="s">
        <v>5</v>
      </c>
      <c r="C11" s="3">
        <v>0.05</v>
      </c>
      <c r="D11" s="4"/>
      <c r="E11" s="4"/>
      <c r="F11" s="4"/>
      <c r="I11" s="3">
        <v>0.05</v>
      </c>
      <c r="J11" s="4"/>
      <c r="K11" s="4"/>
      <c r="L11" s="4"/>
      <c r="N11" s="3">
        <v>0.05</v>
      </c>
      <c r="O11" s="4"/>
      <c r="P11" s="4"/>
      <c r="Q11" s="4"/>
    </row>
    <row r="12" spans="2:17" ht="25" customHeight="1" thickBot="1" x14ac:dyDescent="0.75">
      <c r="B12" s="1" t="s">
        <v>11</v>
      </c>
      <c r="C12" s="2">
        <f>C9*C11/(1-1/(1+C11)^C5)</f>
        <v>0.25900914993091334</v>
      </c>
      <c r="D12" s="4"/>
      <c r="E12" s="4"/>
      <c r="F12" s="4"/>
      <c r="I12" s="2">
        <f>I9*I11/(1-1/(1+I11)^I5)</f>
        <v>0.25900914993091334</v>
      </c>
      <c r="J12" s="4"/>
      <c r="K12" s="4"/>
      <c r="L12" s="4"/>
      <c r="N12" s="2">
        <f>N9*N11/(1-1/(1+N11)^N5)</f>
        <v>0.25900914993091334</v>
      </c>
      <c r="O12" s="4"/>
      <c r="P12" s="4"/>
      <c r="Q12" s="4"/>
    </row>
    <row r="13" spans="2:17" ht="25" customHeight="1" thickBot="1" x14ac:dyDescent="0.75">
      <c r="B13" s="9" t="s">
        <v>12</v>
      </c>
      <c r="C13" s="10"/>
      <c r="D13" s="10"/>
      <c r="E13" s="10">
        <f>E10*E7/(1-1/(1+E7)^E5)</f>
        <v>0.29805897739415071</v>
      </c>
      <c r="I13" s="10"/>
      <c r="J13" s="10"/>
      <c r="K13" s="10">
        <f>K14*K6</f>
        <v>0.4470884660912261</v>
      </c>
      <c r="L13"/>
      <c r="N13" s="10"/>
      <c r="O13" s="10"/>
      <c r="P13" s="10">
        <f>P14*P6</f>
        <v>0.14902948869707536</v>
      </c>
      <c r="Q13"/>
    </row>
    <row r="14" spans="2:17" ht="25" customHeight="1" thickBot="1" x14ac:dyDescent="0.75">
      <c r="B14" s="9" t="s">
        <v>13</v>
      </c>
      <c r="C14" s="10"/>
      <c r="D14" s="10"/>
      <c r="E14" s="10">
        <f>E13/E6</f>
        <v>0.37257372174268838</v>
      </c>
      <c r="I14" s="10"/>
      <c r="J14" s="10"/>
      <c r="K14" s="10">
        <f>$E14</f>
        <v>0.37257372174268838</v>
      </c>
      <c r="L14"/>
      <c r="N14" s="10"/>
      <c r="O14" s="10"/>
      <c r="P14" s="10">
        <f>$E14</f>
        <v>0.37257372174268838</v>
      </c>
      <c r="Q14"/>
    </row>
    <row r="15" spans="2:17" ht="25" customHeight="1" thickBot="1" x14ac:dyDescent="0.75">
      <c r="B15" s="9" t="s">
        <v>14</v>
      </c>
      <c r="C15" s="10">
        <f>C6-C12</f>
        <v>0.54099085006908676</v>
      </c>
      <c r="D15" s="10"/>
      <c r="E15" s="10">
        <f>E6-E13</f>
        <v>0.50194102260584939</v>
      </c>
      <c r="I15" s="10">
        <f>I6-I12</f>
        <v>0.94099085006908689</v>
      </c>
      <c r="J15" s="10"/>
      <c r="K15" s="10">
        <f>K6-K13</f>
        <v>0.75291153390877408</v>
      </c>
      <c r="L15"/>
      <c r="N15" s="10">
        <f>N6-N12</f>
        <v>0.14099085006908668</v>
      </c>
      <c r="O15" s="10"/>
      <c r="P15" s="10">
        <f>P6-P13</f>
        <v>0.25097051130292469</v>
      </c>
      <c r="Q15"/>
    </row>
    <row r="16" spans="2:17" ht="25" customHeight="1" thickBot="1" x14ac:dyDescent="0.75"/>
    <row r="17" spans="7:10" ht="25" customHeight="1" x14ac:dyDescent="0.7">
      <c r="G17" s="1" t="s">
        <v>10</v>
      </c>
      <c r="H17" s="1">
        <v>1</v>
      </c>
      <c r="I17" s="1">
        <v>2</v>
      </c>
      <c r="J17" s="1">
        <v>3</v>
      </c>
    </row>
    <row r="18" spans="7:10" ht="25" customHeight="1" x14ac:dyDescent="0.7">
      <c r="G18" s="1" t="s">
        <v>17</v>
      </c>
      <c r="H18" s="11">
        <v>0.14099085006908668</v>
      </c>
      <c r="I18" s="11">
        <v>0.54099085006908676</v>
      </c>
      <c r="J18" s="11">
        <v>0.94099085006908689</v>
      </c>
    </row>
    <row r="19" spans="7:10" ht="25" customHeight="1" x14ac:dyDescent="0.7">
      <c r="G19" s="1" t="s">
        <v>18</v>
      </c>
      <c r="H19" s="11">
        <v>0.25097051130292469</v>
      </c>
      <c r="I19" s="11">
        <v>0.50194102260584939</v>
      </c>
      <c r="J19" s="11">
        <v>0.75291153390877408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Optimal DE ratio</vt:lpstr>
      <vt:lpstr>Sheet1</vt:lpstr>
    </vt:vector>
  </TitlesOfParts>
  <Company>UNBC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Jing Chen</cp:lastModifiedBy>
  <dcterms:created xsi:type="dcterms:W3CDTF">2018-01-29T02:56:28Z</dcterms:created>
  <dcterms:modified xsi:type="dcterms:W3CDTF">2020-09-24T03:16:11Z</dcterms:modified>
</cp:coreProperties>
</file>