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public_html\course\323\"/>
    </mc:Choice>
  </mc:AlternateContent>
  <bookViews>
    <workbookView xWindow="0" yWindow="0" windowWidth="28800" windowHeight="12300" activeTab="6"/>
  </bookViews>
  <sheets>
    <sheet name="TSX" sheetId="1" r:id="rId1"/>
    <sheet name="Annual Withdraw" sheetId="2" r:id="rId2"/>
    <sheet name="annual contribution" sheetId="3" r:id="rId3"/>
    <sheet name="company data" sheetId="4" r:id="rId4"/>
    <sheet name="annual data" sheetId="5" r:id="rId5"/>
    <sheet name="stock&amp;bondValuation" sheetId="6" r:id="rId6"/>
    <sheet name="calculations for slides" sheetId="7" r:id="rId7"/>
  </sheets>
  <definedNames>
    <definedName name="solver_adj" localSheetId="6" hidden="1">'calculations for slides'!$B$36</definedName>
    <definedName name="solver_cvg" localSheetId="6" hidden="1">0.0001</definedName>
    <definedName name="solver_drv" localSheetId="6" hidden="1">1</definedName>
    <definedName name="solver_eng" localSheetId="6" hidden="1">1</definedName>
    <definedName name="solver_est" localSheetId="6" hidden="1">1</definedName>
    <definedName name="solver_itr" localSheetId="6" hidden="1">2147483647</definedName>
    <definedName name="solver_mip" localSheetId="6" hidden="1">2147483647</definedName>
    <definedName name="solver_mni" localSheetId="6" hidden="1">30</definedName>
    <definedName name="solver_mrt" localSheetId="6" hidden="1">0.075</definedName>
    <definedName name="solver_msl" localSheetId="6" hidden="1">2</definedName>
    <definedName name="solver_neg" localSheetId="6" hidden="1">1</definedName>
    <definedName name="solver_nod" localSheetId="6" hidden="1">2147483647</definedName>
    <definedName name="solver_num" localSheetId="6" hidden="1">0</definedName>
    <definedName name="solver_nwt" localSheetId="6" hidden="1">1</definedName>
    <definedName name="solver_opt" localSheetId="6" hidden="1">'calculations for slides'!$B$39</definedName>
    <definedName name="solver_pre" localSheetId="6" hidden="1">0.000001</definedName>
    <definedName name="solver_rbv" localSheetId="6" hidden="1">1</definedName>
    <definedName name="solver_rlx" localSheetId="6" hidden="1">2</definedName>
    <definedName name="solver_rsd" localSheetId="6" hidden="1">0</definedName>
    <definedName name="solver_scl" localSheetId="6" hidden="1">1</definedName>
    <definedName name="solver_sho" localSheetId="6" hidden="1">2</definedName>
    <definedName name="solver_ssz" localSheetId="6" hidden="1">100</definedName>
    <definedName name="solver_tim" localSheetId="6" hidden="1">2147483647</definedName>
    <definedName name="solver_tol" localSheetId="6" hidden="1">0.01</definedName>
    <definedName name="solver_typ" localSheetId="6" hidden="1">3</definedName>
    <definedName name="solver_val" localSheetId="6" hidden="1">763010</definedName>
    <definedName name="solver_ver" localSheetId="6" hidden="1">3</definedName>
  </definedNames>
  <calcPr calcId="162913"/>
</workbook>
</file>

<file path=xl/calcChain.xml><?xml version="1.0" encoding="utf-8"?>
<calcChain xmlns="http://schemas.openxmlformats.org/spreadsheetml/2006/main">
  <c r="P10" i="7" l="1"/>
  <c r="P18" i="7"/>
  <c r="B76" i="7" l="1"/>
  <c r="D76" i="7"/>
  <c r="B12" i="7"/>
  <c r="B9" i="7"/>
  <c r="B6" i="7"/>
  <c r="B3" i="7"/>
  <c r="B25" i="7"/>
  <c r="B22" i="7"/>
  <c r="B19" i="7"/>
  <c r="B16" i="7"/>
  <c r="B38" i="7"/>
  <c r="B35" i="7"/>
  <c r="B32" i="7"/>
  <c r="B29" i="7"/>
  <c r="B51" i="7"/>
  <c r="B48" i="7"/>
  <c r="B45" i="7"/>
  <c r="B42" i="7"/>
  <c r="B65" i="7"/>
  <c r="B64" i="7"/>
  <c r="B61" i="7"/>
  <c r="B58" i="7"/>
  <c r="B55" i="7"/>
  <c r="C76" i="7"/>
  <c r="B52" i="7" l="1"/>
  <c r="B39" i="7"/>
  <c r="B26" i="7"/>
  <c r="B13" i="7"/>
  <c r="B59" i="7"/>
  <c r="B46" i="7"/>
  <c r="B33" i="7"/>
  <c r="B20" i="7"/>
  <c r="B7" i="7"/>
  <c r="B6" i="6"/>
  <c r="B9" i="6"/>
  <c r="B5" i="6"/>
  <c r="O25" i="5" l="1"/>
  <c r="P25" i="5"/>
  <c r="Q25" i="5"/>
  <c r="R25" i="5"/>
  <c r="S25" i="5"/>
  <c r="T25" i="5"/>
  <c r="U25" i="5"/>
  <c r="V25" i="5"/>
  <c r="W25" i="5"/>
  <c r="N25" i="5"/>
  <c r="X25" i="5" s="1"/>
  <c r="N24" i="5"/>
  <c r="X24" i="5"/>
  <c r="W24" i="5"/>
  <c r="V24" i="5"/>
  <c r="U24" i="5"/>
  <c r="T24" i="5"/>
  <c r="S24" i="5"/>
  <c r="R24" i="5"/>
  <c r="Q24" i="5"/>
  <c r="P24" i="5"/>
  <c r="O24" i="5"/>
  <c r="L24" i="5"/>
  <c r="K24" i="5"/>
  <c r="J24" i="5"/>
  <c r="I24" i="5"/>
  <c r="H24" i="5"/>
  <c r="G24" i="5"/>
  <c r="F24" i="5"/>
  <c r="E24" i="5"/>
  <c r="D24" i="5"/>
  <c r="C24" i="5"/>
  <c r="B24" i="5"/>
  <c r="M4" i="3"/>
  <c r="M5" i="3" s="1"/>
  <c r="M6" i="3" s="1"/>
  <c r="M7" i="3" s="1"/>
  <c r="M8" i="3" s="1"/>
  <c r="M9" i="3" s="1"/>
  <c r="M10" i="3" s="1"/>
  <c r="M11" i="3" s="1"/>
  <c r="M12" i="3" s="1"/>
  <c r="M13" i="3" s="1"/>
  <c r="M14" i="3" s="1"/>
  <c r="M15" i="3" s="1"/>
  <c r="M16" i="3" s="1"/>
  <c r="M17" i="3" s="1"/>
  <c r="M18" i="3" s="1"/>
  <c r="M19" i="3" s="1"/>
  <c r="M20" i="3" s="1"/>
  <c r="M21" i="3" s="1"/>
  <c r="M22" i="3" s="1"/>
  <c r="H4" i="3"/>
  <c r="I4" i="3"/>
  <c r="J4" i="3"/>
  <c r="J5" i="3" s="1"/>
  <c r="J6" i="3" s="1"/>
  <c r="J7" i="3" s="1"/>
  <c r="J8" i="3" s="1"/>
  <c r="J9" i="3" s="1"/>
  <c r="J10" i="3" s="1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K4" i="3"/>
  <c r="L4" i="3"/>
  <c r="H5" i="3"/>
  <c r="I5" i="3"/>
  <c r="I6" i="3" s="1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K5" i="3"/>
  <c r="K6" i="3" s="1"/>
  <c r="K7" i="3" s="1"/>
  <c r="K8" i="3" s="1"/>
  <c r="K9" i="3" s="1"/>
  <c r="K10" i="3" s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L5" i="3"/>
  <c r="H6" i="3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L6" i="3"/>
  <c r="L7" i="3" s="1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G4" i="3"/>
  <c r="G5" i="3" s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N4" i="3"/>
  <c r="N5" i="3" s="1"/>
  <c r="N6" i="3" s="1"/>
  <c r="N7" i="3" s="1"/>
  <c r="N8" i="3" s="1"/>
  <c r="N9" i="3" s="1"/>
  <c r="N10" i="3" s="1"/>
  <c r="N11" i="3" s="1"/>
  <c r="N12" i="3" s="1"/>
  <c r="N13" i="3" s="1"/>
  <c r="N14" i="3" s="1"/>
  <c r="N15" i="3" s="1"/>
  <c r="N16" i="3" s="1"/>
  <c r="N17" i="3" s="1"/>
  <c r="N18" i="3" s="1"/>
  <c r="N19" i="3" s="1"/>
  <c r="N20" i="3" s="1"/>
  <c r="N21" i="3" s="1"/>
  <c r="N22" i="3" s="1"/>
  <c r="O4" i="3"/>
  <c r="O5" i="3" s="1"/>
  <c r="O6" i="3" s="1"/>
  <c r="O7" i="3" s="1"/>
  <c r="O8" i="3" s="1"/>
  <c r="O9" i="3" s="1"/>
  <c r="O10" i="3" s="1"/>
  <c r="O11" i="3" s="1"/>
  <c r="O12" i="3" s="1"/>
  <c r="O13" i="3" s="1"/>
  <c r="O14" i="3" s="1"/>
  <c r="O15" i="3" s="1"/>
  <c r="O16" i="3" s="1"/>
  <c r="O17" i="3" s="1"/>
  <c r="O18" i="3" s="1"/>
  <c r="O19" i="3" s="1"/>
  <c r="O20" i="3" s="1"/>
  <c r="O21" i="3" s="1"/>
  <c r="O22" i="3" s="1"/>
  <c r="P4" i="3"/>
  <c r="Q4" i="3"/>
  <c r="Q5" i="3" s="1"/>
  <c r="Q6" i="3" s="1"/>
  <c r="Q7" i="3" s="1"/>
  <c r="Q8" i="3" s="1"/>
  <c r="Q9" i="3" s="1"/>
  <c r="R4" i="3"/>
  <c r="R5" i="3" s="1"/>
  <c r="R6" i="3" s="1"/>
  <c r="R7" i="3" s="1"/>
  <c r="R8" i="3" s="1"/>
  <c r="R9" i="3" s="1"/>
  <c r="R10" i="3" s="1"/>
  <c r="R11" i="3" s="1"/>
  <c r="R12" i="3" s="1"/>
  <c r="R13" i="3" s="1"/>
  <c r="R14" i="3" s="1"/>
  <c r="R15" i="3" s="1"/>
  <c r="R16" i="3" s="1"/>
  <c r="R17" i="3" s="1"/>
  <c r="R18" i="3" s="1"/>
  <c r="R19" i="3" s="1"/>
  <c r="R20" i="3" s="1"/>
  <c r="R21" i="3" s="1"/>
  <c r="R22" i="3" s="1"/>
  <c r="S4" i="3"/>
  <c r="S5" i="3" s="1"/>
  <c r="S6" i="3" s="1"/>
  <c r="S7" i="3" s="1"/>
  <c r="S8" i="3" s="1"/>
  <c r="S9" i="3" s="1"/>
  <c r="S10" i="3" s="1"/>
  <c r="S11" i="3" s="1"/>
  <c r="S12" i="3" s="1"/>
  <c r="S13" i="3" s="1"/>
  <c r="S14" i="3" s="1"/>
  <c r="S15" i="3" s="1"/>
  <c r="S16" i="3" s="1"/>
  <c r="S17" i="3" s="1"/>
  <c r="S18" i="3" s="1"/>
  <c r="S19" i="3" s="1"/>
  <c r="S20" i="3" s="1"/>
  <c r="S21" i="3" s="1"/>
  <c r="S22" i="3" s="1"/>
  <c r="P5" i="3"/>
  <c r="P6" i="3" s="1"/>
  <c r="P7" i="3" s="1"/>
  <c r="P8" i="3" s="1"/>
  <c r="P9" i="3"/>
  <c r="P10" i="3" s="1"/>
  <c r="P11" i="3" s="1"/>
  <c r="P12" i="3" s="1"/>
  <c r="P13" i="3" s="1"/>
  <c r="P14" i="3" s="1"/>
  <c r="P15" i="3" s="1"/>
  <c r="P16" i="3" s="1"/>
  <c r="P17" i="3" s="1"/>
  <c r="P18" i="3" s="1"/>
  <c r="P19" i="3" s="1"/>
  <c r="P20" i="3" s="1"/>
  <c r="P21" i="3" s="1"/>
  <c r="P22" i="3" s="1"/>
  <c r="Q10" i="3"/>
  <c r="Q11" i="3" s="1"/>
  <c r="Q12" i="3" s="1"/>
  <c r="Q13" i="3" s="1"/>
  <c r="Q14" i="3" s="1"/>
  <c r="Q15" i="3" s="1"/>
  <c r="Q16" i="3" s="1"/>
  <c r="Q17" i="3" s="1"/>
  <c r="Q18" i="3" s="1"/>
  <c r="Q19" i="3" s="1"/>
  <c r="Q20" i="3" s="1"/>
  <c r="Q21" i="3" s="1"/>
  <c r="Q22" i="3" s="1"/>
  <c r="F4" i="3"/>
  <c r="F5" i="3" s="1"/>
  <c r="F6" i="3" s="1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E4" i="3"/>
  <c r="E5" i="3" s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D5" i="3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4" i="3"/>
  <c r="C5" i="3"/>
  <c r="C6" i="3"/>
  <c r="C7" i="3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4" i="3"/>
  <c r="K4" i="2" l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L4" i="2"/>
  <c r="L5" i="2" s="1"/>
  <c r="L6" i="2" s="1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M4" i="2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G4" i="2"/>
  <c r="H4" i="2"/>
  <c r="I4" i="2"/>
  <c r="J4" i="2"/>
  <c r="G5" i="2"/>
  <c r="H5" i="2"/>
  <c r="I5" i="2"/>
  <c r="J5" i="2"/>
  <c r="G6" i="2"/>
  <c r="H6" i="2"/>
  <c r="I6" i="2"/>
  <c r="J6" i="2"/>
  <c r="G7" i="2"/>
  <c r="H7" i="2"/>
  <c r="I7" i="2"/>
  <c r="J7" i="2"/>
  <c r="G8" i="2"/>
  <c r="H8" i="2"/>
  <c r="I8" i="2"/>
  <c r="J8" i="2"/>
  <c r="G9" i="2"/>
  <c r="H9" i="2"/>
  <c r="I9" i="2"/>
  <c r="J9" i="2"/>
  <c r="G10" i="2"/>
  <c r="H10" i="2"/>
  <c r="I10" i="2"/>
  <c r="J10" i="2"/>
  <c r="G11" i="2"/>
  <c r="H11" i="2"/>
  <c r="I11" i="2"/>
  <c r="J11" i="2"/>
  <c r="G12" i="2"/>
  <c r="H12" i="2"/>
  <c r="I12" i="2"/>
  <c r="J12" i="2"/>
  <c r="G13" i="2"/>
  <c r="H13" i="2"/>
  <c r="I13" i="2"/>
  <c r="J13" i="2"/>
  <c r="G14" i="2"/>
  <c r="H14" i="2"/>
  <c r="H15" i="2" s="1"/>
  <c r="H16" i="2" s="1"/>
  <c r="H17" i="2" s="1"/>
  <c r="H18" i="2" s="1"/>
  <c r="H19" i="2" s="1"/>
  <c r="H20" i="2" s="1"/>
  <c r="H21" i="2" s="1"/>
  <c r="H22" i="2" s="1"/>
  <c r="H23" i="2" s="1"/>
  <c r="I14" i="2"/>
  <c r="J14" i="2"/>
  <c r="J15" i="2" s="1"/>
  <c r="J16" i="2" s="1"/>
  <c r="J17" i="2" s="1"/>
  <c r="J18" i="2" s="1"/>
  <c r="J19" i="2" s="1"/>
  <c r="J20" i="2" s="1"/>
  <c r="J21" i="2" s="1"/>
  <c r="J22" i="2" s="1"/>
  <c r="J23" i="2" s="1"/>
  <c r="G15" i="2"/>
  <c r="I15" i="2"/>
  <c r="I16" i="2" s="1"/>
  <c r="I17" i="2" s="1"/>
  <c r="I18" i="2" s="1"/>
  <c r="I19" i="2" s="1"/>
  <c r="I20" i="2" s="1"/>
  <c r="I21" i="2" s="1"/>
  <c r="I22" i="2" s="1"/>
  <c r="I23" i="2" s="1"/>
  <c r="G16" i="2"/>
  <c r="G17" i="2" s="1"/>
  <c r="G18" i="2" s="1"/>
  <c r="G19" i="2" s="1"/>
  <c r="G20" i="2" s="1"/>
  <c r="G21" i="2" s="1"/>
  <c r="G22" i="2" s="1"/>
  <c r="G23" i="2" s="1"/>
  <c r="F4" i="2"/>
  <c r="F5" i="2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E4" i="2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D5" i="2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4" i="2"/>
  <c r="C4" i="2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K4" i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L4" i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M4" i="1"/>
  <c r="M5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E4" i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H4" i="1"/>
  <c r="I4" i="1"/>
  <c r="J4" i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H5" i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I5" i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4" i="1"/>
  <c r="B24" i="1"/>
</calcChain>
</file>

<file path=xl/sharedStrings.xml><?xml version="1.0" encoding="utf-8"?>
<sst xmlns="http://schemas.openxmlformats.org/spreadsheetml/2006/main" count="153" uniqueCount="54">
  <si>
    <t>Date</t>
  </si>
  <si>
    <t>Adj Close</t>
  </si>
  <si>
    <t>return</t>
  </si>
  <si>
    <t>Investment on TSX</t>
  </si>
  <si>
    <t>percentage in TSX</t>
  </si>
  <si>
    <t>AEM</t>
  </si>
  <si>
    <t>BCE</t>
  </si>
  <si>
    <t>ABX</t>
  </si>
  <si>
    <t>BB</t>
  </si>
  <si>
    <t>GIB-A</t>
  </si>
  <si>
    <t>CNR</t>
  </si>
  <si>
    <t>CTC</t>
  </si>
  <si>
    <t>ELD</t>
  </si>
  <si>
    <t>EMA</t>
  </si>
  <si>
    <t>FTS</t>
  </si>
  <si>
    <t>TSX</t>
  </si>
  <si>
    <t>biennial contribution</t>
  </si>
  <si>
    <t>final wealth</t>
  </si>
  <si>
    <t>total</t>
  </si>
  <si>
    <t>dividend</t>
  </si>
  <si>
    <t>risk free rate</t>
  </si>
  <si>
    <t>Equity premium</t>
  </si>
  <si>
    <t>stock beta</t>
  </si>
  <si>
    <t>stock discount rate</t>
  </si>
  <si>
    <t>dividend reduction</t>
  </si>
  <si>
    <t>equity valuation</t>
  </si>
  <si>
    <t>valuation as bond</t>
  </si>
  <si>
    <t xml:space="preserve">Some companies have very stable dividend payout. But their prices are subject to </t>
  </si>
  <si>
    <t>market volatility as well. Their price volatility is much higher than their dividend voltility.</t>
  </si>
  <si>
    <t xml:space="preserve">When we value them as bonds, their valuations are much higher. The above calculation is an example. </t>
  </si>
  <si>
    <t>To make the results more conservative, we take 20% reduction from dividend payment in calculating valuation as bond.</t>
  </si>
  <si>
    <t xml:space="preserve">The take home message is that to buy stocks with stable cashflows and hold them for a long time. </t>
  </si>
  <si>
    <t xml:space="preserve">This is how Warren Buffett invests. </t>
  </si>
  <si>
    <t>When the company stock is valued as a stock, the discount rate is the equity discount rate.</t>
  </si>
  <si>
    <t xml:space="preserve">This refelects the short term holding nature for a marginal investor. </t>
  </si>
  <si>
    <t>The principle applies to real life as well. Long term investment is in general more rewadring than short term investment</t>
  </si>
  <si>
    <t>unless you are an expert in short term investment.</t>
  </si>
  <si>
    <t xml:space="preserve">Becoming an expert on short term investment, by itself, is a long term investment. </t>
  </si>
  <si>
    <t>slide 37</t>
  </si>
  <si>
    <t>x</t>
  </si>
  <si>
    <t>geometric return</t>
  </si>
  <si>
    <t>The impact of return differential</t>
  </si>
  <si>
    <t>contribution period</t>
  </si>
  <si>
    <t>number of contribution</t>
  </si>
  <si>
    <t>years</t>
  </si>
  <si>
    <t>monthly contribution</t>
  </si>
  <si>
    <t>rate of return</t>
  </si>
  <si>
    <t>compounded monthly</t>
  </si>
  <si>
    <t>monthly return</t>
  </si>
  <si>
    <t>Future value</t>
  </si>
  <si>
    <t>payout period</t>
  </si>
  <si>
    <t>number of payout</t>
  </si>
  <si>
    <t>present value</t>
  </si>
  <si>
    <t>monthly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</si>
</sst>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E0E4E9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4" fontId="18" fillId="33" borderId="10" xfId="0" applyNumberFormat="1" applyFont="1" applyFill="1" applyBorder="1" applyAlignment="1">
      <alignment horizontal="right" vertical="center" indent="1"/>
    </xf>
    <xf numFmtId="9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B3" sqref="B3:B22"/>
    </sheetView>
  </sheetViews>
  <sheetFormatPr defaultRowHeight="15" x14ac:dyDescent="0.25"/>
  <cols>
    <col min="1" max="1" width="13.28515625" customWidth="1"/>
    <col min="2" max="2" width="20.5703125" customWidth="1"/>
    <col min="3" max="3" width="18.5703125" customWidth="1"/>
    <col min="4" max="4" width="19.140625" customWidth="1"/>
  </cols>
  <sheetData>
    <row r="1" spans="1:13" x14ac:dyDescent="0.25">
      <c r="A1" t="s">
        <v>0</v>
      </c>
      <c r="B1" t="s">
        <v>1</v>
      </c>
      <c r="C1" t="s">
        <v>3</v>
      </c>
      <c r="D1" t="s">
        <v>4</v>
      </c>
      <c r="E1" t="s">
        <v>4</v>
      </c>
      <c r="F1" t="s">
        <v>4</v>
      </c>
      <c r="G1" t="s">
        <v>4</v>
      </c>
      <c r="H1" t="s">
        <v>4</v>
      </c>
      <c r="I1" t="s">
        <v>4</v>
      </c>
      <c r="J1" t="s">
        <v>4</v>
      </c>
    </row>
    <row r="2" spans="1:13" x14ac:dyDescent="0.25">
      <c r="D2">
        <v>0.9</v>
      </c>
      <c r="E2">
        <v>0.8</v>
      </c>
      <c r="F2">
        <v>0.7</v>
      </c>
      <c r="G2">
        <v>0.6</v>
      </c>
      <c r="H2">
        <v>1.1000000000000001</v>
      </c>
      <c r="I2">
        <v>1.2</v>
      </c>
      <c r="J2">
        <v>1.3</v>
      </c>
      <c r="K2">
        <v>1.4</v>
      </c>
      <c r="L2">
        <v>1.5</v>
      </c>
      <c r="M2">
        <v>1.6</v>
      </c>
    </row>
    <row r="3" spans="1:13" x14ac:dyDescent="0.25">
      <c r="A3" s="1">
        <v>36526</v>
      </c>
      <c r="B3">
        <v>8481.0996090000008</v>
      </c>
      <c r="C3">
        <v>1000</v>
      </c>
      <c r="D3">
        <v>1000</v>
      </c>
      <c r="E3">
        <v>1000</v>
      </c>
      <c r="F3">
        <v>1000</v>
      </c>
      <c r="G3">
        <v>1000</v>
      </c>
      <c r="H3">
        <v>1000</v>
      </c>
      <c r="I3">
        <v>1000</v>
      </c>
      <c r="J3">
        <v>1000</v>
      </c>
      <c r="K3">
        <v>1000</v>
      </c>
      <c r="L3">
        <v>1000</v>
      </c>
      <c r="M3">
        <v>1000</v>
      </c>
    </row>
    <row r="4" spans="1:13" x14ac:dyDescent="0.25">
      <c r="A4" s="1">
        <v>36892</v>
      </c>
      <c r="B4">
        <v>9321.9003909999992</v>
      </c>
      <c r="C4">
        <f>B4/B3*C3</f>
        <v>1099.1381802788585</v>
      </c>
      <c r="D4">
        <f>D$2*D3*$B4/$B3+(1-D$2)*D3</f>
        <v>1089.2243622509727</v>
      </c>
      <c r="E4">
        <f t="shared" ref="E4:J19" si="0">E$2*E3*$B4/$B3+(1-E$2)*E3</f>
        <v>1079.3105442230867</v>
      </c>
      <c r="F4">
        <f t="shared" si="0"/>
        <v>1069.3967261952012</v>
      </c>
      <c r="G4">
        <f t="shared" si="0"/>
        <v>1059.4829081673151</v>
      </c>
      <c r="H4">
        <f t="shared" si="0"/>
        <v>1109.0519983067445</v>
      </c>
      <c r="I4">
        <f t="shared" si="0"/>
        <v>1118.9658163346301</v>
      </c>
      <c r="J4">
        <f t="shared" si="0"/>
        <v>1128.8796343625161</v>
      </c>
      <c r="K4">
        <f t="shared" ref="K4:K22" si="1">K$2*K3*$B4/$B3+(1-K$2)*K3</f>
        <v>1138.7934523904023</v>
      </c>
      <c r="L4">
        <f t="shared" ref="L4:L22" si="2">L$2*L3*$B4/$B3+(1-L$2)*L3</f>
        <v>1148.7072704182876</v>
      </c>
      <c r="M4">
        <f t="shared" ref="M4:M22" si="3">M$2*M3*$B4/$B3+(1-M$2)*M3</f>
        <v>1158.6210884461734</v>
      </c>
    </row>
    <row r="5" spans="1:13" x14ac:dyDescent="0.25">
      <c r="A5" s="1">
        <v>37257</v>
      </c>
      <c r="B5">
        <v>7648.5</v>
      </c>
      <c r="C5">
        <f t="shared" ref="C5:C22" si="4">B5/B4*C4</f>
        <v>901.8288137877239</v>
      </c>
      <c r="D5">
        <f t="shared" ref="D5:D22" si="5">D$2*D4*$B5/$B4+(1-D$2)*D4</f>
        <v>913.24762387115231</v>
      </c>
      <c r="E5">
        <f t="shared" si="0"/>
        <v>924.31050251853594</v>
      </c>
      <c r="F5">
        <f t="shared" si="0"/>
        <v>935.01744972987535</v>
      </c>
      <c r="G5">
        <f t="shared" si="0"/>
        <v>945.36846550516964</v>
      </c>
      <c r="H5">
        <f t="shared" si="0"/>
        <v>890.05407226825105</v>
      </c>
      <c r="I5">
        <f t="shared" si="0"/>
        <v>877.9233993127333</v>
      </c>
      <c r="J5">
        <f t="shared" si="0"/>
        <v>865.43679492117144</v>
      </c>
      <c r="K5">
        <f t="shared" si="1"/>
        <v>852.59425909356469</v>
      </c>
      <c r="L5">
        <f t="shared" si="2"/>
        <v>839.39579182991326</v>
      </c>
      <c r="M5">
        <f t="shared" si="3"/>
        <v>825.84139313021717</v>
      </c>
    </row>
    <row r="6" spans="1:13" x14ac:dyDescent="0.25">
      <c r="A6" s="1">
        <v>37622</v>
      </c>
      <c r="B6">
        <v>6569.5</v>
      </c>
      <c r="C6">
        <f t="shared" si="4"/>
        <v>774.60474500600799</v>
      </c>
      <c r="D6">
        <f t="shared" si="5"/>
        <v>797.29616050692721</v>
      </c>
      <c r="E6">
        <f t="shared" si="0"/>
        <v>819.99399264418162</v>
      </c>
      <c r="F6">
        <f t="shared" si="0"/>
        <v>842.68317767901897</v>
      </c>
      <c r="G6">
        <f t="shared" si="0"/>
        <v>865.34865187268656</v>
      </c>
      <c r="H6">
        <f t="shared" si="0"/>
        <v>751.93480988017654</v>
      </c>
      <c r="I6">
        <f t="shared" si="0"/>
        <v>729.30141886818501</v>
      </c>
      <c r="J6">
        <f t="shared" si="0"/>
        <v>706.71963570878631</v>
      </c>
      <c r="K6">
        <f t="shared" si="1"/>
        <v>684.20452414073213</v>
      </c>
      <c r="L6">
        <f t="shared" si="2"/>
        <v>661.77114790277528</v>
      </c>
      <c r="M6">
        <f t="shared" si="3"/>
        <v>639.43457073366801</v>
      </c>
    </row>
    <row r="7" spans="1:13" x14ac:dyDescent="0.25">
      <c r="A7" s="1">
        <v>37987</v>
      </c>
      <c r="B7">
        <v>8521.4003909999992</v>
      </c>
      <c r="C7">
        <f t="shared" si="4"/>
        <v>1004.7518345330164</v>
      </c>
      <c r="D7">
        <f t="shared" si="5"/>
        <v>1010.4963155708807</v>
      </c>
      <c r="E7">
        <f t="shared" si="0"/>
        <v>1014.9003440998272</v>
      </c>
      <c r="F7">
        <f t="shared" si="0"/>
        <v>1017.9451514670636</v>
      </c>
      <c r="G7">
        <f t="shared" si="0"/>
        <v>1019.6137592880107</v>
      </c>
      <c r="H7">
        <f t="shared" si="0"/>
        <v>997.68745990723949</v>
      </c>
      <c r="I7">
        <f t="shared" si="0"/>
        <v>989.32554088276709</v>
      </c>
      <c r="J7">
        <f t="shared" si="0"/>
        <v>979.69021691703108</v>
      </c>
      <c r="K7">
        <f t="shared" si="1"/>
        <v>968.80741773567377</v>
      </c>
      <c r="L7">
        <f t="shared" si="2"/>
        <v>956.70486333255212</v>
      </c>
      <c r="M7">
        <f t="shared" si="3"/>
        <v>943.41206396973485</v>
      </c>
    </row>
    <row r="8" spans="1:13" x14ac:dyDescent="0.25">
      <c r="A8" s="1">
        <v>38353</v>
      </c>
      <c r="B8">
        <v>9204.0996090000008</v>
      </c>
      <c r="C8">
        <f t="shared" si="4"/>
        <v>1085.2483797304733</v>
      </c>
      <c r="D8">
        <f t="shared" si="5"/>
        <v>1083.3574078210067</v>
      </c>
      <c r="E8">
        <f t="shared" si="0"/>
        <v>1079.9480254172474</v>
      </c>
      <c r="F8">
        <f t="shared" si="0"/>
        <v>1075.0326287466439</v>
      </c>
      <c r="G8">
        <f t="shared" si="0"/>
        <v>1068.6260918287855</v>
      </c>
      <c r="H8">
        <f t="shared" si="0"/>
        <v>1085.6110944247657</v>
      </c>
      <c r="I8">
        <f t="shared" si="0"/>
        <v>1084.4383264039975</v>
      </c>
      <c r="J8">
        <f t="shared" si="0"/>
        <v>1081.7255431037081</v>
      </c>
      <c r="K8">
        <f t="shared" si="1"/>
        <v>1077.4709766092851</v>
      </c>
      <c r="L8">
        <f t="shared" si="2"/>
        <v>1071.6756953703982</v>
      </c>
      <c r="M8">
        <f t="shared" si="3"/>
        <v>1064.3436759154233</v>
      </c>
    </row>
    <row r="9" spans="1:13" x14ac:dyDescent="0.25">
      <c r="A9" s="1">
        <v>38718</v>
      </c>
      <c r="B9">
        <v>11945.599609000001</v>
      </c>
      <c r="C9">
        <f t="shared" si="4"/>
        <v>1408.4965581967144</v>
      </c>
      <c r="D9">
        <f t="shared" si="5"/>
        <v>1373.7738541590506</v>
      </c>
      <c r="E9">
        <f t="shared" si="0"/>
        <v>1337.2835726150515</v>
      </c>
      <c r="F9">
        <f t="shared" si="0"/>
        <v>1299.1763748854792</v>
      </c>
      <c r="G9">
        <f t="shared" si="0"/>
        <v>1259.604365980704</v>
      </c>
      <c r="H9">
        <f t="shared" si="0"/>
        <v>1441.3029313211005</v>
      </c>
      <c r="I9">
        <f t="shared" si="0"/>
        <v>1472.0466050796647</v>
      </c>
      <c r="J9">
        <f t="shared" si="0"/>
        <v>1500.5840858312047</v>
      </c>
      <c r="K9">
        <f t="shared" si="1"/>
        <v>1526.7752574191493</v>
      </c>
      <c r="L9">
        <f t="shared" si="2"/>
        <v>1550.4838966612283</v>
      </c>
      <c r="M9">
        <f t="shared" si="3"/>
        <v>1571.5782016554861</v>
      </c>
    </row>
    <row r="10" spans="1:13" x14ac:dyDescent="0.25">
      <c r="A10" s="1">
        <v>39083</v>
      </c>
      <c r="B10">
        <v>13034.099609000001</v>
      </c>
      <c r="C10">
        <f t="shared" si="4"/>
        <v>1536.8407647480562</v>
      </c>
      <c r="D10">
        <f t="shared" si="5"/>
        <v>1486.4360561646288</v>
      </c>
      <c r="E10">
        <f t="shared" si="0"/>
        <v>1434.7677151570324</v>
      </c>
      <c r="F10">
        <f t="shared" si="0"/>
        <v>1382.0443322292176</v>
      </c>
      <c r="G10">
        <f t="shared" si="0"/>
        <v>1328.4705291159728</v>
      </c>
      <c r="H10">
        <f t="shared" si="0"/>
        <v>1585.7698581647824</v>
      </c>
      <c r="I10">
        <f t="shared" si="0"/>
        <v>1633.0085775625193</v>
      </c>
      <c r="J10">
        <f t="shared" si="0"/>
        <v>1678.3400445237801</v>
      </c>
      <c r="K10">
        <f t="shared" si="1"/>
        <v>1721.5459588436388</v>
      </c>
      <c r="L10">
        <f t="shared" si="2"/>
        <v>1762.4073383582288</v>
      </c>
      <c r="M10">
        <f t="shared" si="3"/>
        <v>1800.7053016414134</v>
      </c>
    </row>
    <row r="11" spans="1:13" x14ac:dyDescent="0.25">
      <c r="A11" s="1">
        <v>39448</v>
      </c>
      <c r="B11">
        <v>13155.099609000001</v>
      </c>
      <c r="C11">
        <f t="shared" si="4"/>
        <v>1551.1077826559224</v>
      </c>
      <c r="D11">
        <f t="shared" si="5"/>
        <v>1498.8552405634157</v>
      </c>
      <c r="E11">
        <f t="shared" si="0"/>
        <v>1445.4232662877985</v>
      </c>
      <c r="F11">
        <f t="shared" si="0"/>
        <v>1391.0253250443243</v>
      </c>
      <c r="G11">
        <f t="shared" si="0"/>
        <v>1335.8701166062529</v>
      </c>
      <c r="H11">
        <f t="shared" si="0"/>
        <v>1601.9632259042764</v>
      </c>
      <c r="I11">
        <f t="shared" si="0"/>
        <v>1651.2003094484985</v>
      </c>
      <c r="J11">
        <f t="shared" si="0"/>
        <v>1698.5948298118485</v>
      </c>
      <c r="K11">
        <f t="shared" si="1"/>
        <v>1743.9203379090513</v>
      </c>
      <c r="L11">
        <f t="shared" si="2"/>
        <v>1786.9488825774506</v>
      </c>
      <c r="M11">
        <f t="shared" si="3"/>
        <v>1827.4518017339144</v>
      </c>
    </row>
    <row r="12" spans="1:13" x14ac:dyDescent="0.25">
      <c r="A12" s="1">
        <v>39814</v>
      </c>
      <c r="B12">
        <v>8694.9003909999992</v>
      </c>
      <c r="C12">
        <f t="shared" si="4"/>
        <v>1025.2090874835519</v>
      </c>
      <c r="D12">
        <f t="shared" si="5"/>
        <v>1041.4908835079771</v>
      </c>
      <c r="E12">
        <f t="shared" si="0"/>
        <v>1053.3699386146125</v>
      </c>
      <c r="F12">
        <f t="shared" si="0"/>
        <v>1060.8890907344451</v>
      </c>
      <c r="G12">
        <f t="shared" si="0"/>
        <v>1064.1163316925845</v>
      </c>
      <c r="H12">
        <f t="shared" si="0"/>
        <v>1004.5080280120296</v>
      </c>
      <c r="I12">
        <f t="shared" si="0"/>
        <v>979.39857039438664</v>
      </c>
      <c r="J12">
        <f t="shared" si="0"/>
        <v>949.91994145332387</v>
      </c>
      <c r="K12">
        <f t="shared" si="1"/>
        <v>916.14059453829577</v>
      </c>
      <c r="L12">
        <f t="shared" si="2"/>
        <v>878.1589556020765</v>
      </c>
      <c r="M12">
        <f t="shared" si="3"/>
        <v>836.10403981199443</v>
      </c>
    </row>
    <row r="13" spans="1:13" x14ac:dyDescent="0.25">
      <c r="A13" s="1">
        <v>40179</v>
      </c>
      <c r="B13">
        <v>11094.299805000001</v>
      </c>
      <c r="C13">
        <f t="shared" si="4"/>
        <v>1308.1204462245576</v>
      </c>
      <c r="D13">
        <f t="shared" si="5"/>
        <v>1300.1548420216159</v>
      </c>
      <c r="E13">
        <f t="shared" si="0"/>
        <v>1285.9159230220484</v>
      </c>
      <c r="F13">
        <f t="shared" si="0"/>
        <v>1265.8192893234279</v>
      </c>
      <c r="G13">
        <f t="shared" si="0"/>
        <v>1240.3051311870915</v>
      </c>
      <c r="H13">
        <f t="shared" si="0"/>
        <v>1309.4267104493426</v>
      </c>
      <c r="I13">
        <f t="shared" si="0"/>
        <v>1303.722242919835</v>
      </c>
      <c r="J13">
        <f t="shared" si="0"/>
        <v>1290.695387161478</v>
      </c>
      <c r="K13">
        <f t="shared" si="1"/>
        <v>1270.0793344384065</v>
      </c>
      <c r="L13">
        <f t="shared" si="2"/>
        <v>1241.6572112551485</v>
      </c>
      <c r="M13">
        <f t="shared" si="3"/>
        <v>1205.2671037605087</v>
      </c>
    </row>
    <row r="14" spans="1:13" x14ac:dyDescent="0.25">
      <c r="A14" s="1">
        <v>40544</v>
      </c>
      <c r="B14">
        <v>13552</v>
      </c>
      <c r="C14">
        <f t="shared" si="4"/>
        <v>1597.9060056810142</v>
      </c>
      <c r="D14">
        <f t="shared" si="5"/>
        <v>1559.3737002134553</v>
      </c>
      <c r="E14">
        <f t="shared" si="0"/>
        <v>1513.8092282554662</v>
      </c>
      <c r="F14">
        <f t="shared" si="0"/>
        <v>1462.1095517302551</v>
      </c>
      <c r="G14">
        <f t="shared" si="0"/>
        <v>1405.1626643179811</v>
      </c>
      <c r="H14">
        <f t="shared" si="0"/>
        <v>1628.5091376409264</v>
      </c>
      <c r="I14">
        <f t="shared" si="0"/>
        <v>1650.2957230277937</v>
      </c>
      <c r="J14">
        <f t="shared" si="0"/>
        <v>1662.3984300400884</v>
      </c>
      <c r="K14">
        <f t="shared" si="1"/>
        <v>1663.9810673905961</v>
      </c>
      <c r="L14">
        <f t="shared" si="2"/>
        <v>1654.2503298649804</v>
      </c>
      <c r="M14">
        <f t="shared" si="3"/>
        <v>1632.4681346328534</v>
      </c>
    </row>
    <row r="15" spans="1:13" x14ac:dyDescent="0.25">
      <c r="A15" s="1">
        <v>40909</v>
      </c>
      <c r="B15">
        <v>12452.200194999999</v>
      </c>
      <c r="C15">
        <f t="shared" si="4"/>
        <v>1468.2294477223136</v>
      </c>
      <c r="D15">
        <f t="shared" si="5"/>
        <v>1445.4791457362419</v>
      </c>
      <c r="E15">
        <f t="shared" si="0"/>
        <v>1415.5278177452794</v>
      </c>
      <c r="F15">
        <f t="shared" si="0"/>
        <v>1379.0502645462898</v>
      </c>
      <c r="G15">
        <f t="shared" si="0"/>
        <v>1336.7418722189464</v>
      </c>
      <c r="H15">
        <f t="shared" si="0"/>
        <v>1483.1329986784092</v>
      </c>
      <c r="I15">
        <f t="shared" si="0"/>
        <v>1489.5818876342014</v>
      </c>
      <c r="J15">
        <f t="shared" si="0"/>
        <v>1487.0149360947289</v>
      </c>
      <c r="K15">
        <f t="shared" si="1"/>
        <v>1474.9267230269729</v>
      </c>
      <c r="L15">
        <f t="shared" si="2"/>
        <v>1452.8766370292335</v>
      </c>
      <c r="M15">
        <f t="shared" si="3"/>
        <v>1420.4978706260144</v>
      </c>
    </row>
    <row r="16" spans="1:13" x14ac:dyDescent="0.25">
      <c r="A16" s="1">
        <v>41275</v>
      </c>
      <c r="B16">
        <v>12685.200194999999</v>
      </c>
      <c r="C16">
        <f t="shared" si="4"/>
        <v>1495.7023003878742</v>
      </c>
      <c r="D16">
        <f t="shared" si="5"/>
        <v>1469.8215890084439</v>
      </c>
      <c r="E16">
        <f t="shared" si="0"/>
        <v>1436.7171964169834</v>
      </c>
      <c r="F16">
        <f t="shared" si="0"/>
        <v>1397.1131847230643</v>
      </c>
      <c r="G16">
        <f t="shared" si="0"/>
        <v>1351.7493818003654</v>
      </c>
      <c r="H16">
        <f t="shared" si="0"/>
        <v>1513.6598920473346</v>
      </c>
      <c r="I16">
        <f t="shared" si="0"/>
        <v>1523.0287555981261</v>
      </c>
      <c r="J16">
        <f t="shared" si="0"/>
        <v>1523.1866019119836</v>
      </c>
      <c r="K16">
        <f t="shared" si="1"/>
        <v>1513.5641597463557</v>
      </c>
      <c r="L16">
        <f t="shared" si="2"/>
        <v>1493.6550036383419</v>
      </c>
      <c r="M16">
        <f t="shared" si="3"/>
        <v>1463.0254238195469</v>
      </c>
    </row>
    <row r="17" spans="1:13" x14ac:dyDescent="0.25">
      <c r="A17" s="1">
        <v>41640</v>
      </c>
      <c r="B17">
        <v>13694.900390999999</v>
      </c>
      <c r="C17">
        <f t="shared" si="4"/>
        <v>1614.7552820234775</v>
      </c>
      <c r="D17">
        <f t="shared" si="5"/>
        <v>1575.1152549596236</v>
      </c>
      <c r="E17">
        <f t="shared" si="0"/>
        <v>1528.2035655727864</v>
      </c>
      <c r="F17">
        <f t="shared" si="0"/>
        <v>1474.9571134222397</v>
      </c>
      <c r="G17">
        <f t="shared" si="0"/>
        <v>1416.3062635885462</v>
      </c>
      <c r="H17">
        <f t="shared" si="0"/>
        <v>1646.1904735755584</v>
      </c>
      <c r="I17">
        <f t="shared" si="0"/>
        <v>1668.5024486642114</v>
      </c>
      <c r="J17">
        <f t="shared" si="0"/>
        <v>1680.7994359949407</v>
      </c>
      <c r="K17">
        <f t="shared" si="1"/>
        <v>1682.2287773611083</v>
      </c>
      <c r="L17">
        <f t="shared" si="2"/>
        <v>1671.9900389645247</v>
      </c>
      <c r="M17">
        <f t="shared" si="3"/>
        <v>1649.3486394693355</v>
      </c>
    </row>
    <row r="18" spans="1:13" x14ac:dyDescent="0.25">
      <c r="A18" s="1">
        <v>42005</v>
      </c>
      <c r="B18">
        <v>14673.5</v>
      </c>
      <c r="C18">
        <f t="shared" si="4"/>
        <v>1730.1412171163197</v>
      </c>
      <c r="D18">
        <f t="shared" si="5"/>
        <v>1676.4132867643502</v>
      </c>
      <c r="E18">
        <f t="shared" si="0"/>
        <v>1615.5645171120759</v>
      </c>
      <c r="F18">
        <f t="shared" si="0"/>
        <v>1548.7345553381178</v>
      </c>
      <c r="G18">
        <f t="shared" si="0"/>
        <v>1477.0294546830728</v>
      </c>
      <c r="H18">
        <f t="shared" si="0"/>
        <v>1775.5859009656826</v>
      </c>
      <c r="I18">
        <f t="shared" si="0"/>
        <v>1811.5743189745392</v>
      </c>
      <c r="J18">
        <f t="shared" si="0"/>
        <v>1836.9362833676255</v>
      </c>
      <c r="K18">
        <f t="shared" si="1"/>
        <v>1850.5191429338579</v>
      </c>
      <c r="L18">
        <f t="shared" si="2"/>
        <v>1851.2036971512462</v>
      </c>
      <c r="M18">
        <f t="shared" si="3"/>
        <v>1837.9212482632011</v>
      </c>
    </row>
    <row r="19" spans="1:13" x14ac:dyDescent="0.25">
      <c r="A19" s="1">
        <v>42370</v>
      </c>
      <c r="B19">
        <v>12822.099609000001</v>
      </c>
      <c r="C19">
        <f t="shared" si="4"/>
        <v>1511.8440060995636</v>
      </c>
      <c r="D19">
        <f t="shared" si="5"/>
        <v>1486.0469124750668</v>
      </c>
      <c r="E19">
        <f t="shared" si="0"/>
        <v>1452.49194254339</v>
      </c>
      <c r="F19">
        <f t="shared" si="0"/>
        <v>1411.9485511185558</v>
      </c>
      <c r="G19">
        <f t="shared" si="0"/>
        <v>1365.2126593751195</v>
      </c>
      <c r="H19">
        <f t="shared" si="0"/>
        <v>1529.151684559771</v>
      </c>
      <c r="I19">
        <f t="shared" si="0"/>
        <v>1537.2880694110388</v>
      </c>
      <c r="J19">
        <f t="shared" si="0"/>
        <v>1535.6328506999198</v>
      </c>
      <c r="K19">
        <f t="shared" si="1"/>
        <v>1523.6392158071999</v>
      </c>
      <c r="L19">
        <f t="shared" si="2"/>
        <v>1500.845645351083</v>
      </c>
      <c r="M19">
        <f t="shared" si="3"/>
        <v>1466.8874125553796</v>
      </c>
    </row>
    <row r="20" spans="1:13" x14ac:dyDescent="0.25">
      <c r="A20" s="1">
        <v>42736</v>
      </c>
      <c r="B20">
        <v>15386</v>
      </c>
      <c r="C20">
        <f t="shared" si="4"/>
        <v>1814.1515498382589</v>
      </c>
      <c r="D20">
        <f t="shared" si="5"/>
        <v>1753.4811657184546</v>
      </c>
      <c r="E20">
        <f t="shared" ref="E20:E22" si="6">E$2*E19*$B20/$B19+(1-E$2)*E19</f>
        <v>1684.8435712452847</v>
      </c>
      <c r="F20">
        <f t="shared" ref="F20:F22" si="7">F$2*F19*$B20/$B19+(1-F$2)*F19</f>
        <v>1609.5813013602267</v>
      </c>
      <c r="G20">
        <f t="shared" ref="G20:G22" si="8">G$2*G19*$B20/$B19+(1-G$2)*G19</f>
        <v>1529.0049887708356</v>
      </c>
      <c r="H20">
        <f t="shared" ref="H20:H22" si="9">H$2*H19*$B20/$B19+(1-H$2)*H19</f>
        <v>1865.4969005264375</v>
      </c>
      <c r="I20">
        <f t="shared" ref="I20:I22" si="10">I$2*I19*$B20/$B19+(1-I$2)*I19</f>
        <v>1906.1624599493284</v>
      </c>
      <c r="J20">
        <f t="shared" ref="J20:J22" si="11">J$2*J19*$B20/$B19+(1-J$2)*J19</f>
        <v>1934.8165041050065</v>
      </c>
      <c r="K20">
        <f t="shared" si="1"/>
        <v>1950.1717666674836</v>
      </c>
      <c r="L20">
        <f t="shared" si="2"/>
        <v>1951.0081211883455</v>
      </c>
      <c r="M20">
        <f t="shared" si="3"/>
        <v>1936.1962871130347</v>
      </c>
    </row>
    <row r="21" spans="1:13" ht="15.75" thickBot="1" x14ac:dyDescent="0.3">
      <c r="A21" s="1">
        <v>43101</v>
      </c>
      <c r="B21">
        <v>15951.700194999999</v>
      </c>
      <c r="C21">
        <f t="shared" si="4"/>
        <v>1880.8528292808076</v>
      </c>
      <c r="D21">
        <f t="shared" si="5"/>
        <v>1811.504704886411</v>
      </c>
      <c r="E21">
        <f t="shared" si="6"/>
        <v>1734.4011605757387</v>
      </c>
      <c r="F21">
        <f t="shared" si="7"/>
        <v>1651.007163782785</v>
      </c>
      <c r="G21">
        <f t="shared" si="8"/>
        <v>1562.7353314318377</v>
      </c>
      <c r="H21">
        <f t="shared" si="9"/>
        <v>1940.9449153736803</v>
      </c>
      <c r="I21">
        <f t="shared" si="10"/>
        <v>1990.263575921902</v>
      </c>
      <c r="J21">
        <f t="shared" si="11"/>
        <v>2027.295634207687</v>
      </c>
      <c r="K21">
        <f t="shared" si="1"/>
        <v>2050.5550741003581</v>
      </c>
      <c r="L21">
        <f t="shared" si="2"/>
        <v>2058.6077904918843</v>
      </c>
      <c r="M21">
        <f t="shared" si="3"/>
        <v>2050.0979241522255</v>
      </c>
    </row>
    <row r="22" spans="1:13" x14ac:dyDescent="0.25">
      <c r="A22" s="1">
        <v>43466</v>
      </c>
      <c r="B22" s="2">
        <v>14163.9</v>
      </c>
      <c r="C22">
        <f t="shared" si="4"/>
        <v>1670.0546689688101</v>
      </c>
      <c r="D22">
        <f t="shared" si="5"/>
        <v>1628.7813849553465</v>
      </c>
      <c r="E22">
        <f t="shared" si="6"/>
        <v>1578.8935873299749</v>
      </c>
      <c r="F22">
        <f t="shared" si="7"/>
        <v>1521.4805537479679</v>
      </c>
      <c r="G22">
        <f t="shared" si="8"/>
        <v>1457.6484066734492</v>
      </c>
      <c r="H22">
        <f t="shared" si="9"/>
        <v>1701.6585809173264</v>
      </c>
      <c r="I22">
        <f t="shared" si="10"/>
        <v>1722.5910219768466</v>
      </c>
      <c r="J22">
        <f t="shared" si="11"/>
        <v>1731.9215153608591</v>
      </c>
      <c r="K22">
        <f t="shared" si="1"/>
        <v>1728.8103194266507</v>
      </c>
      <c r="L22">
        <f t="shared" si="2"/>
        <v>1712.5274951992694</v>
      </c>
      <c r="M22">
        <f t="shared" si="3"/>
        <v>1682.4716098394952</v>
      </c>
    </row>
    <row r="24" spans="1:13" x14ac:dyDescent="0.25">
      <c r="A24" t="s">
        <v>2</v>
      </c>
      <c r="B24">
        <f>(B22/B3)^(1/19)-1</f>
        <v>2.7360035989713705E-2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F35" sqref="F35"/>
    </sheetView>
  </sheetViews>
  <sheetFormatPr defaultRowHeight="15" x14ac:dyDescent="0.25"/>
  <cols>
    <col min="2" max="2" width="12.5703125" customWidth="1"/>
    <col min="3" max="3" width="16" customWidth="1"/>
  </cols>
  <sheetData>
    <row r="1" spans="1:13" x14ac:dyDescent="0.25">
      <c r="A1" t="s">
        <v>0</v>
      </c>
      <c r="B1" t="s">
        <v>1</v>
      </c>
      <c r="C1" t="s">
        <v>3</v>
      </c>
      <c r="D1" t="s">
        <v>4</v>
      </c>
      <c r="E1" t="s">
        <v>4</v>
      </c>
      <c r="F1" t="s">
        <v>4</v>
      </c>
      <c r="G1" t="s">
        <v>4</v>
      </c>
      <c r="H1" t="s">
        <v>4</v>
      </c>
      <c r="I1" t="s">
        <v>4</v>
      </c>
      <c r="J1" t="s">
        <v>4</v>
      </c>
    </row>
    <row r="2" spans="1:13" x14ac:dyDescent="0.25">
      <c r="D2">
        <v>0.9</v>
      </c>
      <c r="E2">
        <v>0.8</v>
      </c>
      <c r="F2">
        <v>0.7</v>
      </c>
      <c r="G2">
        <v>0.6</v>
      </c>
      <c r="H2">
        <v>1.1000000000000001</v>
      </c>
      <c r="I2">
        <v>1.2</v>
      </c>
      <c r="J2">
        <v>1.3</v>
      </c>
      <c r="K2">
        <v>1.4</v>
      </c>
      <c r="L2">
        <v>1.5</v>
      </c>
      <c r="M2">
        <v>1.6</v>
      </c>
    </row>
    <row r="3" spans="1:13" x14ac:dyDescent="0.25">
      <c r="C3">
        <v>20000</v>
      </c>
      <c r="D3">
        <v>20000</v>
      </c>
      <c r="E3">
        <v>20000</v>
      </c>
      <c r="F3">
        <v>20000</v>
      </c>
      <c r="G3">
        <v>20000</v>
      </c>
      <c r="H3">
        <v>20000</v>
      </c>
      <c r="I3">
        <v>20000</v>
      </c>
      <c r="J3">
        <v>20000</v>
      </c>
      <c r="K3">
        <v>20000</v>
      </c>
      <c r="L3">
        <v>20000</v>
      </c>
      <c r="M3">
        <v>20000</v>
      </c>
    </row>
    <row r="4" spans="1:13" x14ac:dyDescent="0.25">
      <c r="A4" s="1">
        <v>36526</v>
      </c>
      <c r="B4">
        <v>8481.0996090000008</v>
      </c>
      <c r="C4">
        <f>300000-C$3</f>
        <v>280000</v>
      </c>
      <c r="D4">
        <f>300000-D3</f>
        <v>280000</v>
      </c>
      <c r="E4">
        <f>300000-E3</f>
        <v>280000</v>
      </c>
      <c r="F4">
        <f>300000-F3</f>
        <v>280000</v>
      </c>
      <c r="G4">
        <f t="shared" ref="G4:J4" si="0">300000-G3</f>
        <v>280000</v>
      </c>
      <c r="H4">
        <f t="shared" si="0"/>
        <v>280000</v>
      </c>
      <c r="I4">
        <f t="shared" si="0"/>
        <v>280000</v>
      </c>
      <c r="J4">
        <f t="shared" si="0"/>
        <v>280000</v>
      </c>
      <c r="K4">
        <f t="shared" ref="K4" si="1">300000-K3</f>
        <v>280000</v>
      </c>
      <c r="L4">
        <f t="shared" ref="L4" si="2">300000-L3</f>
        <v>280000</v>
      </c>
      <c r="M4">
        <f t="shared" ref="M4" si="3">300000-M3</f>
        <v>280000</v>
      </c>
    </row>
    <row r="5" spans="1:13" x14ac:dyDescent="0.25">
      <c r="A5" s="1">
        <v>36892</v>
      </c>
      <c r="B5">
        <v>9321.9003909999992</v>
      </c>
      <c r="C5">
        <f>B5/B4*C4-C$3</f>
        <v>287758.69047808036</v>
      </c>
      <c r="D5">
        <f>D$2*D4*$B5/$B4+(1-D$2)*D4-D$3</f>
        <v>284982.82143027231</v>
      </c>
      <c r="E5">
        <f>E$2*E4*$B5/$B4+(1-E$2)*E4-E$3</f>
        <v>282206.95238246431</v>
      </c>
      <c r="F5">
        <f>F$2*F4*$B5/$B4+(1-F$2)*F4-F$3</f>
        <v>279431.08333465632</v>
      </c>
      <c r="G5">
        <f t="shared" ref="G5:J20" si="4">G$2*G4*$B5/$B4+(1-G$2)*G4-G$3</f>
        <v>276655.2142868482</v>
      </c>
      <c r="H5">
        <f t="shared" si="4"/>
        <v>290534.55952588847</v>
      </c>
      <c r="I5">
        <f t="shared" si="4"/>
        <v>293310.42857369647</v>
      </c>
      <c r="J5">
        <f t="shared" si="4"/>
        <v>296086.29762150452</v>
      </c>
      <c r="K5">
        <f t="shared" ref="K5:K23" si="5">K$2*K4*$B5/$B4+(1-K$2)*K4-K$3</f>
        <v>298862.16666931263</v>
      </c>
      <c r="L5">
        <f t="shared" ref="L5:L23" si="6">L$2*L4*$B5/$B4+(1-L$2)*L4-L$3</f>
        <v>301638.03571712057</v>
      </c>
      <c r="M5">
        <f t="shared" ref="M5:M23" si="7">M$2*M4*$B5/$B4+(1-M$2)*M4-M$3</f>
        <v>304413.90476492862</v>
      </c>
    </row>
    <row r="6" spans="1:13" x14ac:dyDescent="0.25">
      <c r="A6" s="1">
        <v>37257</v>
      </c>
      <c r="B6">
        <v>7648.5</v>
      </c>
      <c r="C6">
        <f t="shared" ref="C6:C23" si="8">B6/B5*C5-C$3</f>
        <v>216102.32375434079</v>
      </c>
      <c r="D6">
        <f t="shared" ref="D6:F23" si="9">D$2*D5*$B6/$B5+(1-D$2)*D5-D$3</f>
        <v>218940.56498832288</v>
      </c>
      <c r="E6">
        <f t="shared" si="9"/>
        <v>221679.14542021256</v>
      </c>
      <c r="F6">
        <f t="shared" si="9"/>
        <v>224318.06505000973</v>
      </c>
      <c r="G6">
        <f t="shared" si="4"/>
        <v>226857.32387771431</v>
      </c>
      <c r="H6">
        <f t="shared" si="4"/>
        <v>213164.42171826621</v>
      </c>
      <c r="I6">
        <f t="shared" si="4"/>
        <v>210126.85888009908</v>
      </c>
      <c r="J6">
        <f t="shared" si="4"/>
        <v>206989.6352398395</v>
      </c>
      <c r="K6">
        <f t="shared" si="5"/>
        <v>203752.75079748745</v>
      </c>
      <c r="L6">
        <f t="shared" si="6"/>
        <v>200416.20555304279</v>
      </c>
      <c r="M6">
        <f t="shared" si="7"/>
        <v>196979.99950650576</v>
      </c>
    </row>
    <row r="7" spans="1:13" x14ac:dyDescent="0.25">
      <c r="A7" s="1">
        <v>37622</v>
      </c>
      <c r="B7">
        <v>6569.5</v>
      </c>
      <c r="C7">
        <f t="shared" si="8"/>
        <v>165616.03136616875</v>
      </c>
      <c r="D7">
        <f t="shared" si="9"/>
        <v>171142.54149872879</v>
      </c>
      <c r="E7">
        <f t="shared" si="9"/>
        <v>176660.71849640692</v>
      </c>
      <c r="F7">
        <f t="shared" si="9"/>
        <v>182166.34451235237</v>
      </c>
      <c r="G7">
        <f t="shared" si="4"/>
        <v>187655.20169971441</v>
      </c>
      <c r="H7">
        <f t="shared" si="4"/>
        <v>160085.40594557743</v>
      </c>
      <c r="I7">
        <f t="shared" si="4"/>
        <v>154554.88308380538</v>
      </c>
      <c r="J7">
        <f t="shared" si="4"/>
        <v>149028.6806277034</v>
      </c>
      <c r="K7">
        <f t="shared" si="5"/>
        <v>143511.01642412215</v>
      </c>
      <c r="L7">
        <f t="shared" si="6"/>
        <v>138006.10831991216</v>
      </c>
      <c r="M7">
        <f t="shared" si="7"/>
        <v>132518.17416192425</v>
      </c>
    </row>
    <row r="8" spans="1:13" x14ac:dyDescent="0.25">
      <c r="A8" s="1">
        <v>37987</v>
      </c>
      <c r="B8">
        <v>8521.4003909999992</v>
      </c>
      <c r="C8">
        <f t="shared" si="8"/>
        <v>194823.12420116275</v>
      </c>
      <c r="D8">
        <f t="shared" si="9"/>
        <v>196906.73577550665</v>
      </c>
      <c r="E8">
        <f t="shared" si="9"/>
        <v>198651.63110862733</v>
      </c>
      <c r="F8">
        <f t="shared" si="9"/>
        <v>200053.45789335406</v>
      </c>
      <c r="G8">
        <f t="shared" si="4"/>
        <v>201108.36509761587</v>
      </c>
      <c r="H8">
        <f t="shared" si="4"/>
        <v>192405.64996786573</v>
      </c>
      <c r="I8">
        <f t="shared" si="4"/>
        <v>189659.66793298518</v>
      </c>
      <c r="J8">
        <f t="shared" si="4"/>
        <v>186591.03422899067</v>
      </c>
      <c r="K8">
        <f t="shared" si="5"/>
        <v>183206.10626345116</v>
      </c>
      <c r="L8">
        <f t="shared" si="6"/>
        <v>179511.74271903498</v>
      </c>
      <c r="M8">
        <f t="shared" si="7"/>
        <v>175515.3035535104</v>
      </c>
    </row>
    <row r="9" spans="1:13" x14ac:dyDescent="0.25">
      <c r="A9" s="1">
        <v>38353</v>
      </c>
      <c r="B9">
        <v>9204.0996090000008</v>
      </c>
      <c r="C9">
        <f t="shared" si="8"/>
        <v>190431.54399574568</v>
      </c>
      <c r="D9">
        <f t="shared" si="9"/>
        <v>191104.55086789036</v>
      </c>
      <c r="E9">
        <f t="shared" si="9"/>
        <v>191383.74620609617</v>
      </c>
      <c r="F9">
        <f t="shared" si="9"/>
        <v>191272.67458271011</v>
      </c>
      <c r="G9">
        <f t="shared" si="4"/>
        <v>190775.54541673869</v>
      </c>
      <c r="H9">
        <f t="shared" si="4"/>
        <v>189361.86594401379</v>
      </c>
      <c r="I9">
        <f t="shared" si="4"/>
        <v>187893.3620737851</v>
      </c>
      <c r="J9">
        <f t="shared" si="4"/>
        <v>186024.60283292911</v>
      </c>
      <c r="K9">
        <f t="shared" si="5"/>
        <v>183754.90383613372</v>
      </c>
      <c r="L9">
        <f t="shared" si="6"/>
        <v>181084.34594494459</v>
      </c>
      <c r="M9">
        <f t="shared" si="7"/>
        <v>178013.7953478063</v>
      </c>
    </row>
    <row r="10" spans="1:13" x14ac:dyDescent="0.25">
      <c r="A10" s="1">
        <v>38718</v>
      </c>
      <c r="B10">
        <v>11945.599609000001</v>
      </c>
      <c r="C10">
        <f t="shared" si="8"/>
        <v>227152.79865859673</v>
      </c>
      <c r="D10">
        <f t="shared" si="9"/>
        <v>222334.09352981715</v>
      </c>
      <c r="E10">
        <f t="shared" si="9"/>
        <v>216987.64555642207</v>
      </c>
      <c r="F10">
        <f t="shared" si="9"/>
        <v>211152.92813831349</v>
      </c>
      <c r="G10">
        <f t="shared" si="4"/>
        <v>204869.77602992603</v>
      </c>
      <c r="H10">
        <f t="shared" si="4"/>
        <v>231404.77457091291</v>
      </c>
      <c r="I10">
        <f t="shared" si="4"/>
        <v>235051.65118507564</v>
      </c>
      <c r="J10">
        <f t="shared" si="4"/>
        <v>238055.8075602375</v>
      </c>
      <c r="K10">
        <f t="shared" si="5"/>
        <v>240380.50833565849</v>
      </c>
      <c r="L10">
        <f t="shared" si="6"/>
        <v>241990.04375855226</v>
      </c>
      <c r="M10">
        <f t="shared" si="7"/>
        <v>242849.87330051477</v>
      </c>
    </row>
    <row r="11" spans="1:13" x14ac:dyDescent="0.25">
      <c r="A11" s="1">
        <v>39083</v>
      </c>
      <c r="B11">
        <v>13034.099609000001</v>
      </c>
      <c r="C11">
        <f t="shared" si="8"/>
        <v>227851.28424600887</v>
      </c>
      <c r="D11">
        <f t="shared" si="9"/>
        <v>220567.55202966378</v>
      </c>
      <c r="E11">
        <f t="shared" si="9"/>
        <v>212805.42347760507</v>
      </c>
      <c r="F11">
        <f t="shared" si="9"/>
        <v>204621.31640354317</v>
      </c>
      <c r="G11">
        <f t="shared" si="4"/>
        <v>196070.59098310239</v>
      </c>
      <c r="H11">
        <f t="shared" si="4"/>
        <v>234599.29940863911</v>
      </c>
      <c r="I11">
        <f t="shared" si="4"/>
        <v>240753.53948096567</v>
      </c>
      <c r="J11">
        <f t="shared" si="4"/>
        <v>246255.3857743204</v>
      </c>
      <c r="K11">
        <f t="shared" si="5"/>
        <v>251045.84692416457</v>
      </c>
      <c r="L11">
        <f t="shared" si="6"/>
        <v>255065.75840489741</v>
      </c>
      <c r="M11">
        <f t="shared" si="7"/>
        <v>258255.99381216505</v>
      </c>
    </row>
    <row r="12" spans="1:13" x14ac:dyDescent="0.25">
      <c r="A12" s="1">
        <v>39448</v>
      </c>
      <c r="B12">
        <v>13155.099609000001</v>
      </c>
      <c r="C12">
        <f t="shared" si="8"/>
        <v>209966.50556706812</v>
      </c>
      <c r="D12">
        <f t="shared" si="9"/>
        <v>202410.39558131539</v>
      </c>
      <c r="E12">
        <f t="shared" si="9"/>
        <v>194385.85984149537</v>
      </c>
      <c r="F12">
        <f t="shared" si="9"/>
        <v>185951.01511839824</v>
      </c>
      <c r="G12">
        <f t="shared" si="4"/>
        <v>177162.70515534212</v>
      </c>
      <c r="H12">
        <f t="shared" si="4"/>
        <v>216994.95140517052</v>
      </c>
      <c r="I12">
        <f t="shared" si="4"/>
        <v>223435.53631859133</v>
      </c>
      <c r="J12">
        <f t="shared" si="4"/>
        <v>229227.2805230419</v>
      </c>
      <c r="K12">
        <f t="shared" si="5"/>
        <v>234308.60904388846</v>
      </c>
      <c r="L12">
        <f t="shared" si="6"/>
        <v>238617.55227936822</v>
      </c>
      <c r="M12">
        <f t="shared" si="7"/>
        <v>242091.95961739117</v>
      </c>
    </row>
    <row r="13" spans="1:13" x14ac:dyDescent="0.25">
      <c r="A13" s="1">
        <v>39814</v>
      </c>
      <c r="B13">
        <v>8694.9003909999992</v>
      </c>
      <c r="C13">
        <f t="shared" si="8"/>
        <v>118777.95726480114</v>
      </c>
      <c r="D13">
        <f t="shared" si="9"/>
        <v>120646.39200643616</v>
      </c>
      <c r="E13">
        <f t="shared" si="9"/>
        <v>121661.08020016801</v>
      </c>
      <c r="F13">
        <f t="shared" si="9"/>
        <v>121818.70006127929</v>
      </c>
      <c r="G13">
        <f t="shared" si="4"/>
        <v>121122.79747792598</v>
      </c>
      <c r="H13">
        <f t="shared" si="4"/>
        <v>116066.27617905053</v>
      </c>
      <c r="I13">
        <f t="shared" si="4"/>
        <v>112529.31433789615</v>
      </c>
      <c r="J13">
        <f t="shared" si="4"/>
        <v>108192.76326071957</v>
      </c>
      <c r="K13">
        <f t="shared" si="5"/>
        <v>103090.27180237173</v>
      </c>
      <c r="L13">
        <f t="shared" si="6"/>
        <v>97263.645614603476</v>
      </c>
      <c r="M13">
        <f t="shared" si="7"/>
        <v>90763.01177959895</v>
      </c>
    </row>
    <row r="14" spans="1:13" x14ac:dyDescent="0.25">
      <c r="A14" s="1">
        <v>40179</v>
      </c>
      <c r="B14">
        <v>11094.299805000001</v>
      </c>
      <c r="C14">
        <f t="shared" si="8"/>
        <v>131555.30355300903</v>
      </c>
      <c r="D14">
        <f t="shared" si="9"/>
        <v>130610.04683139364</v>
      </c>
      <c r="E14">
        <f t="shared" si="9"/>
        <v>128519.44649874431</v>
      </c>
      <c r="F14">
        <f t="shared" si="9"/>
        <v>125350.21774153662</v>
      </c>
      <c r="G14">
        <f t="shared" si="4"/>
        <v>121177.44718441804</v>
      </c>
      <c r="H14">
        <f t="shared" si="4"/>
        <v>131298.22557218923</v>
      </c>
      <c r="I14">
        <f t="shared" si="4"/>
        <v>129792.91834554833</v>
      </c>
      <c r="J14">
        <f t="shared" si="4"/>
        <v>127005.96794632744</v>
      </c>
      <c r="K14">
        <f t="shared" si="5"/>
        <v>122917.82787315134</v>
      </c>
      <c r="L14">
        <f t="shared" si="6"/>
        <v>117524.19900738532</v>
      </c>
      <c r="M14">
        <f t="shared" si="7"/>
        <v>110837.39239051672</v>
      </c>
    </row>
    <row r="15" spans="1:13" x14ac:dyDescent="0.25">
      <c r="A15" s="1">
        <v>40544</v>
      </c>
      <c r="B15">
        <v>13552</v>
      </c>
      <c r="C15">
        <f t="shared" si="8"/>
        <v>140698.5123069133</v>
      </c>
      <c r="D15">
        <f t="shared" si="9"/>
        <v>136650.47379728704</v>
      </c>
      <c r="E15">
        <f t="shared" si="9"/>
        <v>131295.99115847325</v>
      </c>
      <c r="F15">
        <f t="shared" si="9"/>
        <v>124788.24285362859</v>
      </c>
      <c r="G15">
        <f t="shared" si="4"/>
        <v>117283.97977192889</v>
      </c>
      <c r="H15">
        <f t="shared" si="4"/>
        <v>143293.11017870955</v>
      </c>
      <c r="I15">
        <f t="shared" si="4"/>
        <v>144296.26723652123</v>
      </c>
      <c r="J15">
        <f t="shared" si="4"/>
        <v>143581.99139769736</v>
      </c>
      <c r="K15">
        <f t="shared" si="5"/>
        <v>141039.49799020914</v>
      </c>
      <c r="L15">
        <f t="shared" si="6"/>
        <v>136576.58427204553</v>
      </c>
      <c r="M15">
        <f t="shared" si="7"/>
        <v>130123.16410095076</v>
      </c>
    </row>
    <row r="16" spans="1:13" x14ac:dyDescent="0.25">
      <c r="A16" s="1">
        <v>40909</v>
      </c>
      <c r="B16">
        <v>12452.200194999999</v>
      </c>
      <c r="C16">
        <f t="shared" si="8"/>
        <v>109280.25696460711</v>
      </c>
      <c r="D16">
        <f t="shared" si="9"/>
        <v>106669.70726896114</v>
      </c>
      <c r="E16">
        <f t="shared" si="9"/>
        <v>102771.82908802634</v>
      </c>
      <c r="F16">
        <f t="shared" si="9"/>
        <v>97699.292174046277</v>
      </c>
      <c r="G16">
        <f t="shared" si="4"/>
        <v>91573.137176763994</v>
      </c>
      <c r="H16">
        <f t="shared" si="4"/>
        <v>110501.41093906766</v>
      </c>
      <c r="I16">
        <f t="shared" si="4"/>
        <v>110243.99392758196</v>
      </c>
      <c r="J16">
        <f t="shared" si="4"/>
        <v>108434.05161147325</v>
      </c>
      <c r="K16">
        <f t="shared" si="5"/>
        <v>105015.19918990645</v>
      </c>
      <c r="L16">
        <f t="shared" si="6"/>
        <v>99950.96804381776</v>
      </c>
      <c r="M16">
        <f t="shared" si="7"/>
        <v>93227.127441658085</v>
      </c>
    </row>
    <row r="17" spans="1:13" x14ac:dyDescent="0.25">
      <c r="A17" s="1">
        <v>41275</v>
      </c>
      <c r="B17">
        <v>12685.200194999999</v>
      </c>
      <c r="C17">
        <f t="shared" si="8"/>
        <v>91325.060250292925</v>
      </c>
      <c r="D17">
        <f t="shared" si="9"/>
        <v>88466.067531726832</v>
      </c>
      <c r="E17">
        <f t="shared" si="9"/>
        <v>84310.245483684703</v>
      </c>
      <c r="F17">
        <f t="shared" si="9"/>
        <v>78978.965991046527</v>
      </c>
      <c r="G17">
        <f t="shared" si="4"/>
        <v>72601.22252528352</v>
      </c>
      <c r="H17">
        <f t="shared" si="4"/>
        <v>92775.829208945375</v>
      </c>
      <c r="I17">
        <f t="shared" si="4"/>
        <v>92719.397488354211</v>
      </c>
      <c r="J17">
        <f t="shared" si="4"/>
        <v>91071.711922002432</v>
      </c>
      <c r="K17">
        <f t="shared" si="5"/>
        <v>87766.195595304947</v>
      </c>
      <c r="L17">
        <f t="shared" si="6"/>
        <v>82756.324750606102</v>
      </c>
      <c r="M17">
        <f t="shared" si="7"/>
        <v>76018.206332616304</v>
      </c>
    </row>
    <row r="18" spans="1:13" x14ac:dyDescent="0.25">
      <c r="A18" s="1">
        <v>41640</v>
      </c>
      <c r="B18">
        <v>13694.900390999999</v>
      </c>
      <c r="C18">
        <f t="shared" si="8"/>
        <v>78594.234549235291</v>
      </c>
      <c r="D18">
        <f t="shared" si="9"/>
        <v>74803.514628951802</v>
      </c>
      <c r="E18">
        <f t="shared" si="9"/>
        <v>69678.899983799798</v>
      </c>
      <c r="F18">
        <f t="shared" si="9"/>
        <v>63379.492064787832</v>
      </c>
      <c r="G18">
        <f t="shared" si="4"/>
        <v>56068.513580375235</v>
      </c>
      <c r="H18">
        <f t="shared" si="4"/>
        <v>80898.945016812853</v>
      </c>
      <c r="I18">
        <f t="shared" si="4"/>
        <v>81575.588234533585</v>
      </c>
      <c r="J18">
        <f t="shared" si="4"/>
        <v>80495.423109322146</v>
      </c>
      <c r="K18">
        <f t="shared" si="5"/>
        <v>77546.456130850667</v>
      </c>
      <c r="L18">
        <f t="shared" si="6"/>
        <v>72637.021472349094</v>
      </c>
      <c r="M18">
        <f t="shared" si="7"/>
        <v>65699.484881313096</v>
      </c>
    </row>
    <row r="19" spans="1:13" x14ac:dyDescent="0.25">
      <c r="A19" s="1">
        <v>42005</v>
      </c>
      <c r="B19">
        <v>14673.5</v>
      </c>
      <c r="C19">
        <f t="shared" si="8"/>
        <v>64210.360625630943</v>
      </c>
      <c r="D19">
        <f t="shared" si="9"/>
        <v>59614.241196502655</v>
      </c>
      <c r="E19">
        <f t="shared" si="9"/>
        <v>53662.148774685978</v>
      </c>
      <c r="F19">
        <f t="shared" si="9"/>
        <v>46549.738000697398</v>
      </c>
      <c r="G19">
        <f t="shared" si="4"/>
        <v>38472.413889267948</v>
      </c>
      <c r="H19">
        <f t="shared" si="4"/>
        <v>67257.840742362809</v>
      </c>
      <c r="I19">
        <f t="shared" si="4"/>
        <v>68570.586647465927</v>
      </c>
      <c r="J19">
        <f t="shared" si="4"/>
        <v>67972.996770441445</v>
      </c>
      <c r="K19">
        <f t="shared" si="5"/>
        <v>65304.212761077812</v>
      </c>
      <c r="L19">
        <f t="shared" si="6"/>
        <v>60422.681694289742</v>
      </c>
      <c r="M19">
        <f t="shared" si="7"/>
        <v>53211.009712393352</v>
      </c>
    </row>
    <row r="20" spans="1:13" x14ac:dyDescent="0.25">
      <c r="A20" s="1">
        <v>42370</v>
      </c>
      <c r="B20">
        <v>12822.099609000001</v>
      </c>
      <c r="C20">
        <f t="shared" si="8"/>
        <v>36108.742963277437</v>
      </c>
      <c r="D20">
        <f t="shared" si="9"/>
        <v>32844.701106249071</v>
      </c>
      <c r="E20">
        <f t="shared" si="9"/>
        <v>28245.574775389083</v>
      </c>
      <c r="F20">
        <f t="shared" si="9"/>
        <v>22438.411991578439</v>
      </c>
      <c r="G20">
        <f t="shared" si="4"/>
        <v>15559.904585394797</v>
      </c>
      <c r="H20">
        <f t="shared" si="4"/>
        <v>37923.100434116728</v>
      </c>
      <c r="I20">
        <f t="shared" si="4"/>
        <v>38188.473783032678</v>
      </c>
      <c r="J20">
        <f t="shared" si="4"/>
        <v>36823.727500144108</v>
      </c>
      <c r="K20">
        <f t="shared" si="5"/>
        <v>33768.727494731735</v>
      </c>
      <c r="L20">
        <f t="shared" si="6"/>
        <v>28987.109760455634</v>
      </c>
      <c r="M20">
        <f t="shared" si="7"/>
        <v>22468.936267118013</v>
      </c>
    </row>
    <row r="21" spans="1:13" x14ac:dyDescent="0.25">
      <c r="A21" s="1">
        <v>42736</v>
      </c>
      <c r="B21">
        <v>15386</v>
      </c>
      <c r="C21">
        <f t="shared" si="8"/>
        <v>23329.028487894866</v>
      </c>
      <c r="D21">
        <f t="shared" si="9"/>
        <v>18755.549572481032</v>
      </c>
      <c r="E21">
        <f t="shared" si="9"/>
        <v>12763.951167337131</v>
      </c>
      <c r="F21">
        <f t="shared" si="9"/>
        <v>5579.1532526096853</v>
      </c>
      <c r="G21">
        <f t="shared" ref="G21:G23" si="10">G$2*G20*$B21/$B20+(1-G$2)*G20-G$3</f>
        <v>-2573.2851417035199</v>
      </c>
      <c r="H21">
        <f t="shared" ref="H21:H23" si="11">H$2*H20*$B21/$B20+(1-H$2)*H20-H$3</f>
        <v>26264.492288457659</v>
      </c>
      <c r="I21">
        <f t="shared" ref="I21:I23" si="12">I$2*I20*$B21/$B20+(1-I$2)*I20-I$3</f>
        <v>27351.850688507846</v>
      </c>
      <c r="J21">
        <f t="shared" ref="J21:J23" si="13">J$2*J20*$B21/$B20+(1-J$2)*J20-J$3</f>
        <v>26395.957000705457</v>
      </c>
      <c r="K21">
        <f t="shared" si="5"/>
        <v>23222.055637118116</v>
      </c>
      <c r="L21">
        <f t="shared" si="6"/>
        <v>17681.480922175411</v>
      </c>
      <c r="M21">
        <f t="shared" si="7"/>
        <v>9657.5392244910254</v>
      </c>
    </row>
    <row r="22" spans="1:13" ht="15.75" thickBot="1" x14ac:dyDescent="0.3">
      <c r="A22" s="1">
        <v>43101</v>
      </c>
      <c r="B22">
        <v>15951.700194999999</v>
      </c>
      <c r="C22">
        <f t="shared" si="8"/>
        <v>4186.7716287217627</v>
      </c>
      <c r="D22">
        <f t="shared" si="9"/>
        <v>-623.82022828354457</v>
      </c>
      <c r="E22">
        <f t="shared" si="9"/>
        <v>-6860.6129993425475</v>
      </c>
      <c r="F22">
        <f t="shared" si="9"/>
        <v>-14277.255842798131</v>
      </c>
      <c r="G22">
        <f t="shared" si="10"/>
        <v>-22630.052640980226</v>
      </c>
      <c r="H22">
        <f t="shared" si="11"/>
        <v>7326.7314181906695</v>
      </c>
      <c r="I22">
        <f t="shared" si="12"/>
        <v>8558.6319651047379</v>
      </c>
      <c r="J22">
        <f t="shared" si="13"/>
        <v>7657.6141844610684</v>
      </c>
      <c r="K22">
        <f t="shared" si="5"/>
        <v>4417.3897046539241</v>
      </c>
      <c r="L22">
        <f t="shared" si="6"/>
        <v>-1343.3711635944383</v>
      </c>
      <c r="M22">
        <f t="shared" si="7"/>
        <v>-9774.3316375898576</v>
      </c>
    </row>
    <row r="23" spans="1:13" x14ac:dyDescent="0.25">
      <c r="A23" s="1">
        <v>43466</v>
      </c>
      <c r="B23" s="2">
        <v>14163.9</v>
      </c>
      <c r="C23">
        <f t="shared" si="8"/>
        <v>-16282.464317462545</v>
      </c>
      <c r="D23">
        <f t="shared" si="9"/>
        <v>-20560.8965699322</v>
      </c>
      <c r="E23">
        <f t="shared" si="9"/>
        <v>-26245.485828791101</v>
      </c>
      <c r="F23">
        <f t="shared" si="9"/>
        <v>-33157.161036134574</v>
      </c>
      <c r="G23">
        <f t="shared" si="10"/>
        <v>-41108.283348810874</v>
      </c>
      <c r="H23">
        <f t="shared" si="11"/>
        <v>-13576.533115861044</v>
      </c>
      <c r="I23">
        <f t="shared" si="12"/>
        <v>-12592.427072547704</v>
      </c>
      <c r="J23">
        <f t="shared" si="13"/>
        <v>-13458.089417933432</v>
      </c>
      <c r="K23">
        <f t="shared" si="5"/>
        <v>-16275.726020338536</v>
      </c>
      <c r="L23">
        <f t="shared" si="6"/>
        <v>-21117.531986684851</v>
      </c>
      <c r="M23">
        <f t="shared" si="7"/>
        <v>-28021.585355344141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workbookViewId="0">
      <selection activeCell="M22" sqref="M22"/>
    </sheetView>
  </sheetViews>
  <sheetFormatPr defaultRowHeight="15" x14ac:dyDescent="0.25"/>
  <cols>
    <col min="2" max="2" width="15.28515625" customWidth="1"/>
    <col min="3" max="3" width="14" customWidth="1"/>
    <col min="4" max="4" width="13.5703125" customWidth="1"/>
    <col min="5" max="5" width="12.85546875" customWidth="1"/>
  </cols>
  <sheetData>
    <row r="1" spans="1:19" x14ac:dyDescent="0.25">
      <c r="A1" t="s">
        <v>0</v>
      </c>
      <c r="B1" t="s">
        <v>1</v>
      </c>
      <c r="C1" t="s">
        <v>3</v>
      </c>
      <c r="D1" t="s">
        <v>4</v>
      </c>
      <c r="E1" t="s">
        <v>4</v>
      </c>
      <c r="F1" t="s">
        <v>4</v>
      </c>
      <c r="G1" t="s">
        <v>4</v>
      </c>
      <c r="N1" t="s">
        <v>4</v>
      </c>
      <c r="O1" t="s">
        <v>4</v>
      </c>
      <c r="P1" t="s">
        <v>4</v>
      </c>
    </row>
    <row r="2" spans="1:19" x14ac:dyDescent="0.25">
      <c r="D2">
        <v>0.9</v>
      </c>
      <c r="E2">
        <v>0.8</v>
      </c>
      <c r="F2">
        <v>0.7</v>
      </c>
      <c r="G2">
        <v>0.6</v>
      </c>
      <c r="H2">
        <v>0.5</v>
      </c>
      <c r="I2">
        <v>0.4</v>
      </c>
      <c r="J2">
        <v>0.3</v>
      </c>
      <c r="K2">
        <v>0.2</v>
      </c>
      <c r="L2">
        <v>0.1</v>
      </c>
      <c r="M2">
        <v>0</v>
      </c>
      <c r="N2">
        <v>1.1000000000000001</v>
      </c>
      <c r="O2">
        <v>1.2</v>
      </c>
      <c r="P2">
        <v>1.3</v>
      </c>
      <c r="Q2">
        <v>1.4</v>
      </c>
      <c r="R2">
        <v>1.5</v>
      </c>
      <c r="S2">
        <v>1.6</v>
      </c>
    </row>
    <row r="3" spans="1:19" x14ac:dyDescent="0.25">
      <c r="A3" s="1">
        <v>36526</v>
      </c>
      <c r="B3">
        <v>8481.0996090000008</v>
      </c>
      <c r="C3">
        <v>10000</v>
      </c>
      <c r="D3">
        <v>10000</v>
      </c>
      <c r="E3">
        <v>10000</v>
      </c>
      <c r="F3">
        <v>10000</v>
      </c>
      <c r="G3">
        <v>10000</v>
      </c>
      <c r="H3">
        <v>10000</v>
      </c>
      <c r="I3">
        <v>10000</v>
      </c>
      <c r="J3">
        <v>10000</v>
      </c>
      <c r="K3">
        <v>10000</v>
      </c>
      <c r="L3">
        <v>10000</v>
      </c>
      <c r="M3">
        <v>10000</v>
      </c>
      <c r="N3">
        <v>10004</v>
      </c>
      <c r="O3">
        <v>10005</v>
      </c>
      <c r="P3">
        <v>10006</v>
      </c>
      <c r="Q3">
        <v>10007</v>
      </c>
      <c r="R3">
        <v>10008</v>
      </c>
      <c r="S3">
        <v>10009</v>
      </c>
    </row>
    <row r="4" spans="1:19" x14ac:dyDescent="0.25">
      <c r="A4" s="1">
        <v>36892</v>
      </c>
      <c r="B4">
        <v>9321.9003909999992</v>
      </c>
      <c r="C4">
        <f>B4/B3*C3+C$3</f>
        <v>20991.381802788586</v>
      </c>
      <c r="D4">
        <f>D$2*D3*$B4/$B3+(1-D$2)*D3+D$3</f>
        <v>20892.243622509726</v>
      </c>
      <c r="E4">
        <f>E$2*E3*$B4/$B3+(1-E$2)*E3+E$3</f>
        <v>20793.105442230866</v>
      </c>
      <c r="F4">
        <f>F$2*F3*$B4/$B3+(1-F$2)*F3+F$3</f>
        <v>20693.96726195201</v>
      </c>
      <c r="G4">
        <f t="shared" ref="G4:S19" si="0">G$2*G3*$B4/$B3+(1-G$2)*G3+G$3</f>
        <v>20594.82908167315</v>
      </c>
      <c r="H4">
        <f t="shared" ref="H4:H22" si="1">H$2*H3*$B4/$B3+(1-H$2)*H3+H$3</f>
        <v>20495.690901394293</v>
      </c>
      <c r="I4">
        <f t="shared" ref="I4:I22" si="2">I$2*I3*$B4/$B3+(1-I$2)*I3+I$3</f>
        <v>20396.552721115433</v>
      </c>
      <c r="J4">
        <f t="shared" ref="J4:J22" si="3">J$2*J3*$B4/$B3+(1-J$2)*J3+J$3</f>
        <v>20297.414540836573</v>
      </c>
      <c r="K4">
        <f t="shared" ref="K4:M22" si="4">K$2*K3*$B4/$B3+(1-K$2)*K3+K$3</f>
        <v>20198.276360557717</v>
      </c>
      <c r="L4">
        <f t="shared" ref="L4:L22" si="5">L$2*L3*$B4/$B3+(1-L$2)*L3+L$3</f>
        <v>20099.13818027886</v>
      </c>
      <c r="M4">
        <f t="shared" si="4"/>
        <v>20000</v>
      </c>
      <c r="N4">
        <f t="shared" si="0"/>
        <v>21098.956191060672</v>
      </c>
      <c r="O4">
        <f t="shared" si="0"/>
        <v>21200.252992427973</v>
      </c>
      <c r="P4">
        <f t="shared" si="0"/>
        <v>21301.569621431336</v>
      </c>
      <c r="Q4">
        <f t="shared" si="0"/>
        <v>21402.906078070751</v>
      </c>
      <c r="R4">
        <f t="shared" si="0"/>
        <v>21504.262362346224</v>
      </c>
      <c r="S4">
        <f t="shared" si="0"/>
        <v>21605.63847425775</v>
      </c>
    </row>
    <row r="5" spans="1:19" x14ac:dyDescent="0.25">
      <c r="A5" s="1">
        <v>37257</v>
      </c>
      <c r="B5">
        <v>7648.5</v>
      </c>
      <c r="C5">
        <f t="shared" ref="C5:C22" si="6">B5/B4*C4+C$3</f>
        <v>27223.160190988197</v>
      </c>
      <c r="D5">
        <f t="shared" ref="D5:F22" si="7">D$2*D4*$B5/$B4+(1-D$2)*D4+D$3</f>
        <v>27516.861086511384</v>
      </c>
      <c r="E5">
        <f t="shared" si="7"/>
        <v>27807.002667674125</v>
      </c>
      <c r="F5">
        <f t="shared" si="7"/>
        <v>28093.584934476421</v>
      </c>
      <c r="G5">
        <f t="shared" si="0"/>
        <v>28376.607886918271</v>
      </c>
      <c r="H5">
        <f t="shared" si="1"/>
        <v>28656.071524999676</v>
      </c>
      <c r="I5">
        <f t="shared" si="2"/>
        <v>28931.975848720631</v>
      </c>
      <c r="J5">
        <f t="shared" si="3"/>
        <v>29204.320858081141</v>
      </c>
      <c r="K5">
        <f t="shared" si="4"/>
        <v>29473.106553081208</v>
      </c>
      <c r="L5">
        <f t="shared" si="5"/>
        <v>29738.332933720827</v>
      </c>
      <c r="M5">
        <f t="shared" si="4"/>
        <v>30000</v>
      </c>
      <c r="N5">
        <f t="shared" si="0"/>
        <v>26936.670341097008</v>
      </c>
      <c r="O5">
        <f t="shared" si="0"/>
        <v>26638.392997088915</v>
      </c>
      <c r="P5">
        <f t="shared" si="0"/>
        <v>26336.494039226909</v>
      </c>
      <c r="Q5">
        <f t="shared" si="0"/>
        <v>26030.972399716691</v>
      </c>
      <c r="R5">
        <f t="shared" si="0"/>
        <v>25721.82701076394</v>
      </c>
      <c r="S5">
        <f t="shared" si="0"/>
        <v>25409.056804574357</v>
      </c>
    </row>
    <row r="6" spans="1:19" x14ac:dyDescent="0.25">
      <c r="A6" s="1">
        <v>37622</v>
      </c>
      <c r="B6">
        <v>6569.5</v>
      </c>
      <c r="C6">
        <f t="shared" si="6"/>
        <v>33382.696067816825</v>
      </c>
      <c r="D6">
        <f t="shared" si="7"/>
        <v>34023.153326674656</v>
      </c>
      <c r="E6">
        <f t="shared" si="7"/>
        <v>34668.739648423769</v>
      </c>
      <c r="F6">
        <f t="shared" si="7"/>
        <v>35319.304395676656</v>
      </c>
      <c r="G6">
        <f t="shared" si="0"/>
        <v>35974.696931045764</v>
      </c>
      <c r="H6">
        <f t="shared" si="1"/>
        <v>36634.766617143585</v>
      </c>
      <c r="I6">
        <f t="shared" si="2"/>
        <v>37299.362816582587</v>
      </c>
      <c r="J6">
        <f t="shared" si="3"/>
        <v>37968.334891975253</v>
      </c>
      <c r="K6">
        <f t="shared" si="4"/>
        <v>38641.532205934069</v>
      </c>
      <c r="L6">
        <f t="shared" si="5"/>
        <v>39318.804121071487</v>
      </c>
      <c r="M6">
        <f t="shared" si="4"/>
        <v>40000</v>
      </c>
      <c r="N6">
        <f t="shared" si="0"/>
        <v>32760.617516641491</v>
      </c>
      <c r="O6">
        <f t="shared" si="0"/>
        <v>32133.830173969254</v>
      </c>
      <c r="P6">
        <f t="shared" si="0"/>
        <v>31512.501205491717</v>
      </c>
      <c r="Q6">
        <f t="shared" si="0"/>
        <v>30896.783028335114</v>
      </c>
      <c r="R6">
        <f t="shared" si="0"/>
        <v>30286.828119880571</v>
      </c>
      <c r="S6">
        <f t="shared" si="0"/>
        <v>29682.78901776424</v>
      </c>
    </row>
    <row r="7" spans="1:19" x14ac:dyDescent="0.25">
      <c r="A7" s="1">
        <v>37987</v>
      </c>
      <c r="B7">
        <v>8521.4003909999992</v>
      </c>
      <c r="C7">
        <f t="shared" si="6"/>
        <v>53301.213079371097</v>
      </c>
      <c r="D7">
        <f t="shared" si="7"/>
        <v>53121.07944787875</v>
      </c>
      <c r="E7">
        <f t="shared" si="7"/>
        <v>52909.236060660383</v>
      </c>
      <c r="F7">
        <f t="shared" si="7"/>
        <v>52665.043773382495</v>
      </c>
      <c r="G7">
        <f t="shared" si="0"/>
        <v>52387.881344393631</v>
      </c>
      <c r="H7">
        <f t="shared" si="1"/>
        <v>52077.145434724545</v>
      </c>
      <c r="I7">
        <f t="shared" si="2"/>
        <v>51732.250608088085</v>
      </c>
      <c r="J7">
        <f t="shared" si="3"/>
        <v>51352.629330879223</v>
      </c>
      <c r="K7">
        <f t="shared" si="4"/>
        <v>50937.73197217509</v>
      </c>
      <c r="L7">
        <f t="shared" si="5"/>
        <v>50487.026803734887</v>
      </c>
      <c r="M7">
        <f t="shared" si="4"/>
        <v>50000</v>
      </c>
      <c r="N7">
        <f t="shared" si="0"/>
        <v>53471.67411975396</v>
      </c>
      <c r="O7">
        <f t="shared" si="0"/>
        <v>53595.781664505485</v>
      </c>
      <c r="P7">
        <f t="shared" si="0"/>
        <v>53690.210232313148</v>
      </c>
      <c r="Q7">
        <f t="shared" si="0"/>
        <v>53755.662170295567</v>
      </c>
      <c r="R7">
        <f t="shared" si="0"/>
        <v>53792.858026877599</v>
      </c>
      <c r="S7">
        <f t="shared" si="0"/>
        <v>53802.536560741821</v>
      </c>
    </row>
    <row r="8" spans="1:19" x14ac:dyDescent="0.25">
      <c r="A8" s="1">
        <v>38353</v>
      </c>
      <c r="B8">
        <v>9204.0996090000008</v>
      </c>
      <c r="C8">
        <f t="shared" si="6"/>
        <v>67571.484961698152</v>
      </c>
      <c r="D8">
        <f t="shared" si="7"/>
        <v>66951.335739205795</v>
      </c>
      <c r="E8">
        <f t="shared" si="7"/>
        <v>66300.330709539005</v>
      </c>
      <c r="F8">
        <f t="shared" si="7"/>
        <v>65618.557020641543</v>
      </c>
      <c r="G8">
        <f t="shared" si="0"/>
        <v>64906.141065948425</v>
      </c>
      <c r="H8">
        <f t="shared" si="1"/>
        <v>64163.247767241905</v>
      </c>
      <c r="I8">
        <f t="shared" si="2"/>
        <v>63390.079857506906</v>
      </c>
      <c r="J8">
        <f t="shared" si="3"/>
        <v>62586.877163786921</v>
      </c>
      <c r="K8">
        <f t="shared" si="4"/>
        <v>61753.915890039723</v>
      </c>
      <c r="L8">
        <f t="shared" si="5"/>
        <v>60891.507899992946</v>
      </c>
      <c r="M8">
        <f t="shared" si="4"/>
        <v>60000</v>
      </c>
      <c r="N8">
        <f t="shared" si="0"/>
        <v>68187.995484184677</v>
      </c>
      <c r="O8">
        <f t="shared" si="0"/>
        <v>68753.427457668993</v>
      </c>
      <c r="P8">
        <f t="shared" si="0"/>
        <v>69288.077967121077</v>
      </c>
      <c r="Q8">
        <f t="shared" si="0"/>
        <v>69792.014809527318</v>
      </c>
      <c r="R8">
        <f t="shared" si="0"/>
        <v>70265.348678153896</v>
      </c>
      <c r="S8">
        <f t="shared" si="0"/>
        <v>70708.233901752363</v>
      </c>
    </row>
    <row r="9" spans="1:19" x14ac:dyDescent="0.25">
      <c r="A9" s="1">
        <v>38718</v>
      </c>
      <c r="B9">
        <v>11945.599609000001</v>
      </c>
      <c r="C9">
        <f t="shared" si="6"/>
        <v>97698.084400208798</v>
      </c>
      <c r="D9">
        <f t="shared" si="7"/>
        <v>94899.031358948996</v>
      </c>
      <c r="E9">
        <f t="shared" si="7"/>
        <v>92098.713114046608</v>
      </c>
      <c r="F9">
        <f t="shared" si="7"/>
        <v>89299.992163665127</v>
      </c>
      <c r="G9">
        <f t="shared" si="0"/>
        <v>86505.766882142547</v>
      </c>
      <c r="H9">
        <f t="shared" si="1"/>
        <v>83718.964851284036</v>
      </c>
      <c r="I9">
        <f t="shared" si="2"/>
        <v>80942.536319817445</v>
      </c>
      <c r="J9">
        <f t="shared" si="3"/>
        <v>78179.447791013008</v>
      </c>
      <c r="K9">
        <f t="shared" si="4"/>
        <v>75432.675738466394</v>
      </c>
      <c r="L9">
        <f t="shared" si="5"/>
        <v>72705.200450045304</v>
      </c>
      <c r="M9">
        <f t="shared" si="4"/>
        <v>70000</v>
      </c>
      <c r="N9">
        <f t="shared" si="0"/>
        <v>100533.24963367371</v>
      </c>
      <c r="O9">
        <f t="shared" si="0"/>
        <v>103332.80575199665</v>
      </c>
      <c r="P9">
        <f t="shared" si="0"/>
        <v>106123.34492001866</v>
      </c>
      <c r="Q9">
        <f t="shared" si="0"/>
        <v>108902.2126691548</v>
      </c>
      <c r="R9">
        <f t="shared" si="0"/>
        <v>111666.82467000399</v>
      </c>
      <c r="S9">
        <f t="shared" si="0"/>
        <v>114414.67421230373</v>
      </c>
    </row>
    <row r="10" spans="1:19" x14ac:dyDescent="0.25">
      <c r="A10" s="1">
        <v>39083</v>
      </c>
      <c r="B10">
        <v>13034.099609000001</v>
      </c>
      <c r="C10">
        <f t="shared" si="6"/>
        <v>116600.472589204</v>
      </c>
      <c r="D10">
        <f t="shared" si="7"/>
        <v>112681.63240986242</v>
      </c>
      <c r="E10">
        <f t="shared" si="7"/>
        <v>108812.44553475222</v>
      </c>
      <c r="F10">
        <f t="shared" si="7"/>
        <v>104995.99163261105</v>
      </c>
      <c r="G10">
        <f t="shared" si="0"/>
        <v>101235.2838758447</v>
      </c>
      <c r="H10">
        <f t="shared" si="1"/>
        <v>97533.260333444909</v>
      </c>
      <c r="I10">
        <f t="shared" si="2"/>
        <v>93892.775861338363</v>
      </c>
      <c r="J10">
        <f t="shared" si="3"/>
        <v>90316.594481993758</v>
      </c>
      <c r="K10">
        <f t="shared" si="4"/>
        <v>86807.382245111046</v>
      </c>
      <c r="L10">
        <f t="shared" si="5"/>
        <v>83367.700561218036</v>
      </c>
      <c r="M10">
        <f t="shared" si="4"/>
        <v>80000</v>
      </c>
      <c r="N10">
        <f t="shared" si="0"/>
        <v>120614.05535200599</v>
      </c>
      <c r="O10">
        <f t="shared" si="0"/>
        <v>124636.80415234208</v>
      </c>
      <c r="P10">
        <f t="shared" si="0"/>
        <v>128700.48777968157</v>
      </c>
      <c r="Q10">
        <f t="shared" si="0"/>
        <v>132801.86664371888</v>
      </c>
      <c r="R10">
        <f t="shared" si="0"/>
        <v>136937.68412852654</v>
      </c>
      <c r="S10">
        <f t="shared" si="0"/>
        <v>141104.67835863549</v>
      </c>
    </row>
    <row r="11" spans="1:19" x14ac:dyDescent="0.25">
      <c r="A11" s="1">
        <v>39448</v>
      </c>
      <c r="B11">
        <v>13155.099609000001</v>
      </c>
      <c r="C11">
        <f t="shared" si="6"/>
        <v>127682.91461485429</v>
      </c>
      <c r="D11">
        <f t="shared" si="7"/>
        <v>123623.08829385466</v>
      </c>
      <c r="E11">
        <f t="shared" si="7"/>
        <v>119620.56002242201</v>
      </c>
      <c r="F11">
        <f t="shared" si="7"/>
        <v>115678.29119744954</v>
      </c>
      <c r="G11">
        <f t="shared" si="0"/>
        <v>111799.16491326684</v>
      </c>
      <c r="H11">
        <f t="shared" si="1"/>
        <v>107985.97762326055</v>
      </c>
      <c r="I11">
        <f t="shared" si="2"/>
        <v>104241.43134871479</v>
      </c>
      <c r="J11">
        <f t="shared" si="3"/>
        <v>100568.12642344313</v>
      </c>
      <c r="K11">
        <f t="shared" si="4"/>
        <v>96968.554762841479</v>
      </c>
      <c r="L11">
        <f t="shared" si="5"/>
        <v>93445.093646053312</v>
      </c>
      <c r="M11">
        <f t="shared" si="4"/>
        <v>90000</v>
      </c>
      <c r="N11">
        <f t="shared" si="0"/>
        <v>131849.72698632948</v>
      </c>
      <c r="O11">
        <f t="shared" si="0"/>
        <v>136030.2593971082</v>
      </c>
      <c r="P11">
        <f t="shared" si="0"/>
        <v>140259.68956078234</v>
      </c>
      <c r="Q11">
        <f t="shared" si="0"/>
        <v>144534.8497867288</v>
      </c>
      <c r="R11">
        <f t="shared" si="0"/>
        <v>148852.54309193094</v>
      </c>
      <c r="S11">
        <f t="shared" si="0"/>
        <v>153209.55506279762</v>
      </c>
    </row>
    <row r="12" spans="1:19" x14ac:dyDescent="0.25">
      <c r="A12" s="1">
        <v>39814</v>
      </c>
      <c r="B12">
        <v>8694.9003909999992</v>
      </c>
      <c r="C12">
        <f t="shared" si="6"/>
        <v>94392.38449013223</v>
      </c>
      <c r="D12">
        <f t="shared" si="7"/>
        <v>95900.436522978503</v>
      </c>
      <c r="E12">
        <f t="shared" si="7"/>
        <v>97174.950692107799</v>
      </c>
      <c r="F12">
        <f t="shared" si="7"/>
        <v>98224.01357952712</v>
      </c>
      <c r="G12">
        <f t="shared" si="0"/>
        <v>99056.051014924684</v>
      </c>
      <c r="H12">
        <f t="shared" si="1"/>
        <v>99679.80787671142</v>
      </c>
      <c r="I12">
        <f t="shared" si="2"/>
        <v>100104.32666980673</v>
      </c>
      <c r="J12">
        <f t="shared" si="3"/>
        <v>100338.92499977569</v>
      </c>
      <c r="K12">
        <f t="shared" si="4"/>
        <v>100393.1720598793</v>
      </c>
      <c r="L12">
        <f t="shared" si="5"/>
        <v>100276.86424457525</v>
      </c>
      <c r="M12">
        <f t="shared" si="4"/>
        <v>100000</v>
      </c>
      <c r="N12">
        <f t="shared" si="0"/>
        <v>92680.123338724079</v>
      </c>
      <c r="O12">
        <f t="shared" si="0"/>
        <v>90690.450954405111</v>
      </c>
      <c r="P12">
        <f t="shared" si="0"/>
        <v>88444.644553391263</v>
      </c>
      <c r="Q12">
        <f t="shared" si="0"/>
        <v>85936.066446854325</v>
      </c>
      <c r="R12">
        <f t="shared" si="0"/>
        <v>83158.494149436112</v>
      </c>
      <c r="S12">
        <f t="shared" si="0"/>
        <v>80106.130772073346</v>
      </c>
    </row>
    <row r="13" spans="1:19" x14ac:dyDescent="0.25">
      <c r="A13" s="1">
        <v>40179</v>
      </c>
      <c r="B13">
        <v>11094.299805000001</v>
      </c>
      <c r="C13">
        <f t="shared" si="6"/>
        <v>130440.41515717914</v>
      </c>
      <c r="D13">
        <f t="shared" si="7"/>
        <v>129718.2028875456</v>
      </c>
      <c r="E13">
        <f t="shared" si="7"/>
        <v>128627.66520393503</v>
      </c>
      <c r="F13">
        <f t="shared" si="7"/>
        <v>127197.78452774588</v>
      </c>
      <c r="G13">
        <f t="shared" si="0"/>
        <v>125457.04608585473</v>
      </c>
      <c r="H13">
        <f t="shared" si="1"/>
        <v>123433.36811614659</v>
      </c>
      <c r="I13">
        <f t="shared" si="2"/>
        <v>121154.03405916417</v>
      </c>
      <c r="J13">
        <f t="shared" si="3"/>
        <v>118645.62710167852</v>
      </c>
      <c r="K13">
        <f t="shared" si="4"/>
        <v>115933.96740836682</v>
      </c>
      <c r="L13">
        <f t="shared" si="5"/>
        <v>113044.05234894087</v>
      </c>
      <c r="M13">
        <f t="shared" si="4"/>
        <v>110000</v>
      </c>
      <c r="N13">
        <f t="shared" si="0"/>
        <v>130817.19973881928</v>
      </c>
      <c r="O13">
        <f t="shared" si="0"/>
        <v>130727.20820383381</v>
      </c>
      <c r="P13">
        <f t="shared" si="0"/>
        <v>130179.38489551842</v>
      </c>
      <c r="Q13">
        <f t="shared" si="0"/>
        <v>129143.32331954592</v>
      </c>
      <c r="R13">
        <f t="shared" si="0"/>
        <v>127588.47137032723</v>
      </c>
      <c r="S13">
        <f t="shared" si="0"/>
        <v>125484.20360124964</v>
      </c>
    </row>
    <row r="14" spans="1:19" x14ac:dyDescent="0.25">
      <c r="A14" s="1">
        <v>40544</v>
      </c>
      <c r="B14">
        <v>13552</v>
      </c>
      <c r="C14">
        <f t="shared" si="6"/>
        <v>169336.64469869551</v>
      </c>
      <c r="D14">
        <f t="shared" si="7"/>
        <v>165580.81813337485</v>
      </c>
      <c r="E14">
        <f t="shared" si="7"/>
        <v>161423.38865908323</v>
      </c>
      <c r="F14">
        <f t="shared" si="7"/>
        <v>156922.31133272403</v>
      </c>
      <c r="G14">
        <f t="shared" si="0"/>
        <v>152132.40976173274</v>
      </c>
      <c r="H14">
        <f t="shared" si="1"/>
        <v>147105.35365018813</v>
      </c>
      <c r="I14">
        <f t="shared" si="2"/>
        <v>141889.64778390052</v>
      </c>
      <c r="J14">
        <f t="shared" si="3"/>
        <v>136530.63253660308</v>
      </c>
      <c r="K14">
        <f t="shared" si="4"/>
        <v>131070.49588361595</v>
      </c>
      <c r="L14">
        <f t="shared" si="5"/>
        <v>125548.29682028975</v>
      </c>
      <c r="M14">
        <f t="shared" si="4"/>
        <v>120000</v>
      </c>
      <c r="N14">
        <f t="shared" si="0"/>
        <v>172698.86748300688</v>
      </c>
      <c r="O14">
        <f t="shared" si="0"/>
        <v>175483.92294832654</v>
      </c>
      <c r="P14">
        <f t="shared" si="0"/>
        <v>177675.3100684486</v>
      </c>
      <c r="Q14">
        <f t="shared" si="0"/>
        <v>179202.7653012645</v>
      </c>
      <c r="R14">
        <f t="shared" si="0"/>
        <v>179993.13674959922</v>
      </c>
      <c r="S14">
        <f t="shared" si="0"/>
        <v>179970.46591878237</v>
      </c>
    </row>
    <row r="15" spans="1:19" x14ac:dyDescent="0.25">
      <c r="A15" s="1">
        <v>40909</v>
      </c>
      <c r="B15">
        <v>12452.200194999999</v>
      </c>
      <c r="C15">
        <f t="shared" si="6"/>
        <v>165594.28867604354</v>
      </c>
      <c r="D15">
        <f t="shared" si="7"/>
        <v>163487.01822595575</v>
      </c>
      <c r="E15">
        <f t="shared" si="7"/>
        <v>160943.25811777866</v>
      </c>
      <c r="F15">
        <f t="shared" si="7"/>
        <v>158007.89359492034</v>
      </c>
      <c r="G15">
        <f t="shared" si="0"/>
        <v>154724.71224446001</v>
      </c>
      <c r="H15">
        <f t="shared" si="1"/>
        <v>151136.25538945419</v>
      </c>
      <c r="I15">
        <f t="shared" si="2"/>
        <v>147283.67945555775</v>
      </c>
      <c r="J15">
        <f t="shared" si="3"/>
        <v>143206.62804190969</v>
      </c>
      <c r="K15">
        <f t="shared" si="4"/>
        <v>138943.11533736368</v>
      </c>
      <c r="L15">
        <f t="shared" si="5"/>
        <v>134529.42143391847</v>
      </c>
      <c r="M15">
        <f t="shared" si="4"/>
        <v>130000</v>
      </c>
      <c r="N15">
        <f t="shared" si="0"/>
        <v>167286.13202996046</v>
      </c>
      <c r="O15">
        <f t="shared" si="0"/>
        <v>168399.44382443003</v>
      </c>
      <c r="P15">
        <f t="shared" si="0"/>
        <v>168936.5157372375</v>
      </c>
      <c r="Q15">
        <f t="shared" si="0"/>
        <v>168849.52084529429</v>
      </c>
      <c r="R15">
        <f t="shared" si="0"/>
        <v>168090.37634170213</v>
      </c>
      <c r="S15">
        <f t="shared" si="0"/>
        <v>166610.93187825865</v>
      </c>
    </row>
    <row r="16" spans="1:19" x14ac:dyDescent="0.25">
      <c r="A16" s="1">
        <v>41275</v>
      </c>
      <c r="B16">
        <v>12685.200194999999</v>
      </c>
      <c r="C16">
        <f t="shared" si="6"/>
        <v>178692.81493303471</v>
      </c>
      <c r="D16">
        <f t="shared" si="7"/>
        <v>176240.2045854032</v>
      </c>
      <c r="E16">
        <f t="shared" si="7"/>
        <v>173352.45672070506</v>
      </c>
      <c r="F16">
        <f t="shared" si="7"/>
        <v>170077.4947129364</v>
      </c>
      <c r="G16">
        <f t="shared" si="0"/>
        <v>166461.79600741307</v>
      </c>
      <c r="H16">
        <f t="shared" si="1"/>
        <v>162550.25239216391</v>
      </c>
      <c r="I16">
        <f t="shared" si="2"/>
        <v>158386.04198670061</v>
      </c>
      <c r="J16">
        <f t="shared" si="3"/>
        <v>154010.51355156835</v>
      </c>
      <c r="K16">
        <f t="shared" si="4"/>
        <v>149463.08362195012</v>
      </c>
      <c r="L16">
        <f t="shared" si="5"/>
        <v>144781.14686961047</v>
      </c>
      <c r="M16">
        <f t="shared" si="4"/>
        <v>140000</v>
      </c>
      <c r="N16">
        <f t="shared" si="0"/>
        <v>180733.33363030857</v>
      </c>
      <c r="O16">
        <f t="shared" si="0"/>
        <v>182185.66190283973</v>
      </c>
      <c r="P16">
        <f t="shared" si="0"/>
        <v>183051.8996063915</v>
      </c>
      <c r="Q16">
        <f t="shared" si="0"/>
        <v>183279.73223261614</v>
      </c>
      <c r="R16">
        <f t="shared" si="0"/>
        <v>182816.22424098453</v>
      </c>
      <c r="S16">
        <f t="shared" si="0"/>
        <v>181608.01064598962</v>
      </c>
    </row>
    <row r="17" spans="1:19" x14ac:dyDescent="0.25">
      <c r="A17" s="1">
        <v>41640</v>
      </c>
      <c r="B17">
        <v>13694.900390999999</v>
      </c>
      <c r="C17">
        <f t="shared" si="6"/>
        <v>202916.17502890405</v>
      </c>
      <c r="D17">
        <f t="shared" si="7"/>
        <v>198865.5309294677</v>
      </c>
      <c r="E17">
        <f t="shared" si="7"/>
        <v>194391.08484401798</v>
      </c>
      <c r="F17">
        <f t="shared" si="7"/>
        <v>189553.82098094205</v>
      </c>
      <c r="G17">
        <f t="shared" si="0"/>
        <v>184411.68274809435</v>
      </c>
      <c r="H17">
        <f t="shared" si="1"/>
        <v>179019.48500880442</v>
      </c>
      <c r="I17">
        <f t="shared" si="2"/>
        <v>173428.84510148852</v>
      </c>
      <c r="J17">
        <f t="shared" si="3"/>
        <v>167688.13258781435</v>
      </c>
      <c r="K17">
        <f t="shared" si="4"/>
        <v>161842.43755421729</v>
      </c>
      <c r="L17">
        <f t="shared" si="5"/>
        <v>155933.55715974505</v>
      </c>
      <c r="M17">
        <f t="shared" si="4"/>
        <v>150000</v>
      </c>
      <c r="N17">
        <f t="shared" si="0"/>
        <v>206561.69016733847</v>
      </c>
      <c r="O17">
        <f t="shared" si="0"/>
        <v>209592.31696895629</v>
      </c>
      <c r="P17">
        <f t="shared" si="0"/>
        <v>211999.32716688648</v>
      </c>
      <c r="Q17">
        <f t="shared" si="0"/>
        <v>213710.5813007183</v>
      </c>
      <c r="R17">
        <f t="shared" si="0"/>
        <v>214651.57910459087</v>
      </c>
      <c r="S17">
        <f t="shared" si="0"/>
        <v>214745.65077787527</v>
      </c>
    </row>
    <row r="18" spans="1:19" x14ac:dyDescent="0.25">
      <c r="A18" s="1">
        <v>42005</v>
      </c>
      <c r="B18">
        <v>14673.5</v>
      </c>
      <c r="C18">
        <f t="shared" si="6"/>
        <v>227416.00225463253</v>
      </c>
      <c r="D18">
        <f t="shared" si="7"/>
        <v>221654.87241640125</v>
      </c>
      <c r="E18">
        <f t="shared" si="7"/>
        <v>215503.60317946834</v>
      </c>
      <c r="F18">
        <f t="shared" si="7"/>
        <v>209035.31430036903</v>
      </c>
      <c r="G18">
        <f t="shared" si="0"/>
        <v>202318.211257827</v>
      </c>
      <c r="H18">
        <f t="shared" si="1"/>
        <v>195415.60301737816</v>
      </c>
      <c r="I18">
        <f t="shared" si="2"/>
        <v>188385.94285788178</v>
      </c>
      <c r="J18">
        <f t="shared" si="3"/>
        <v>181282.89128556038</v>
      </c>
      <c r="K18">
        <f t="shared" si="4"/>
        <v>174155.39992105932</v>
      </c>
      <c r="L18">
        <f t="shared" si="5"/>
        <v>167047.81512226947</v>
      </c>
      <c r="M18">
        <f t="shared" si="4"/>
        <v>160000</v>
      </c>
      <c r="N18">
        <f t="shared" si="0"/>
        <v>232802.04835958043</v>
      </c>
      <c r="O18">
        <f t="shared" si="0"/>
        <v>237569.57994970932</v>
      </c>
      <c r="P18">
        <f t="shared" si="0"/>
        <v>241698.87648639479</v>
      </c>
      <c r="Q18">
        <f t="shared" si="0"/>
        <v>245097.21309508177</v>
      </c>
      <c r="R18">
        <f t="shared" si="0"/>
        <v>247667.18909652237</v>
      </c>
      <c r="S18">
        <f t="shared" si="0"/>
        <v>249306.8567974281</v>
      </c>
    </row>
    <row r="19" spans="1:19" x14ac:dyDescent="0.25">
      <c r="A19" s="1">
        <v>42370</v>
      </c>
      <c r="B19">
        <v>12822.099609000001</v>
      </c>
      <c r="C19">
        <f t="shared" si="6"/>
        <v>208722.22943329587</v>
      </c>
      <c r="D19">
        <f t="shared" si="7"/>
        <v>206484.68631813547</v>
      </c>
      <c r="E19">
        <f t="shared" si="7"/>
        <v>203751.00399381385</v>
      </c>
      <c r="F19">
        <f t="shared" si="7"/>
        <v>200573.07667199423</v>
      </c>
      <c r="G19">
        <f t="shared" si="0"/>
        <v>197001.94661357056</v>
      </c>
      <c r="H19">
        <f t="shared" si="1"/>
        <v>193087.51074784892</v>
      </c>
      <c r="I19">
        <f t="shared" si="2"/>
        <v>188878.25053455099</v>
      </c>
      <c r="J19">
        <f t="shared" si="3"/>
        <v>184420.98616801453</v>
      </c>
      <c r="K19">
        <f t="shared" si="4"/>
        <v>179760.65598800161</v>
      </c>
      <c r="L19">
        <f t="shared" si="5"/>
        <v>174940.12172783009</v>
      </c>
      <c r="M19">
        <f t="shared" si="4"/>
        <v>170000</v>
      </c>
      <c r="N19">
        <f t="shared" si="0"/>
        <v>210495.36694789398</v>
      </c>
      <c r="O19">
        <f t="shared" si="0"/>
        <v>211604.72300689967</v>
      </c>
      <c r="P19">
        <f t="shared" si="0"/>
        <v>212060.22369322868</v>
      </c>
      <c r="Q19">
        <f t="shared" si="0"/>
        <v>211809.68168675096</v>
      </c>
      <c r="R19">
        <f t="shared" si="0"/>
        <v>210801.79855597246</v>
      </c>
      <c r="S19">
        <f t="shared" si="0"/>
        <v>208986.56252912246</v>
      </c>
    </row>
    <row r="20" spans="1:19" x14ac:dyDescent="0.25">
      <c r="A20" s="1">
        <v>42736</v>
      </c>
      <c r="B20">
        <v>15386</v>
      </c>
      <c r="C20">
        <f t="shared" si="6"/>
        <v>260458.21823179146</v>
      </c>
      <c r="D20">
        <f t="shared" si="7"/>
        <v>253644.40007152763</v>
      </c>
      <c r="E20">
        <f t="shared" si="7"/>
        <v>246344.56010312401</v>
      </c>
      <c r="F20">
        <f t="shared" si="7"/>
        <v>238647.61857772924</v>
      </c>
      <c r="G20">
        <f t="shared" ref="G20:G22" si="8">G$2*G19*$B20/$B19+(1-G$2)*G19+G$3</f>
        <v>230637.39088647714</v>
      </c>
      <c r="H20">
        <f t="shared" si="1"/>
        <v>222392.35002534679</v>
      </c>
      <c r="I20">
        <f t="shared" si="2"/>
        <v>213985.44936045993</v>
      </c>
      <c r="J20">
        <f t="shared" si="3"/>
        <v>205484.00360580342</v>
      </c>
      <c r="K20">
        <f t="shared" si="4"/>
        <v>196949.62550513985</v>
      </c>
      <c r="L20">
        <f t="shared" si="5"/>
        <v>188438.21533322326</v>
      </c>
      <c r="M20">
        <f t="shared" si="4"/>
        <v>180000</v>
      </c>
      <c r="N20">
        <f t="shared" ref="N20:N22" si="9">N$2*N19*$B20/$B19+(1-N$2)*N19+N$3</f>
        <v>266798.96585031057</v>
      </c>
      <c r="O20">
        <f t="shared" ref="O20:O22" si="10">O$2*O19*$B20/$B19+(1-O$2)*O19+O$3</f>
        <v>272384.56786996953</v>
      </c>
      <c r="P20">
        <f t="shared" ref="P20:P22" si="11">P$2*P19*$B20/$B19+(1-P$2)*P19+P$3</f>
        <v>277190.71181366727</v>
      </c>
      <c r="Q20">
        <f t="shared" ref="Q20:Q22" si="12">Q$2*Q19*$B20/$B19+(1-Q$2)*Q19+Q$3</f>
        <v>281111.37749759085</v>
      </c>
      <c r="R20">
        <f t="shared" ref="R20:R22" si="13">R$2*R19*$B20/$B19+(1-R$2)*R19+R$3</f>
        <v>284037.52609933761</v>
      </c>
      <c r="S20">
        <f t="shared" ref="S20:S22" si="14">S$2*S19*$B20/$B19+(1-S$2)*S19+S$3</f>
        <v>285857.7140608186</v>
      </c>
    </row>
    <row r="21" spans="1:19" ht="15.75" thickBot="1" x14ac:dyDescent="0.3">
      <c r="A21" s="1">
        <v>43101</v>
      </c>
      <c r="B21">
        <v>15951.700194999999</v>
      </c>
      <c r="C21">
        <f t="shared" si="6"/>
        <v>280034.53857776028</v>
      </c>
      <c r="D21">
        <f t="shared" si="7"/>
        <v>272037.61584710341</v>
      </c>
      <c r="E21">
        <f t="shared" si="7"/>
        <v>263590.48058603192</v>
      </c>
      <c r="F21">
        <f t="shared" si="7"/>
        <v>254789.70248881693</v>
      </c>
      <c r="G21">
        <f t="shared" si="8"/>
        <v>245725.32603526584</v>
      </c>
      <c r="H21">
        <f t="shared" si="1"/>
        <v>236480.72243454499</v>
      </c>
      <c r="I21">
        <f t="shared" si="2"/>
        <v>227132.50799637244</v>
      </c>
      <c r="J21">
        <f t="shared" si="3"/>
        <v>217750.52526658299</v>
      </c>
      <c r="K21">
        <f t="shared" si="4"/>
        <v>208397.88290216876</v>
      </c>
      <c r="L21">
        <f t="shared" si="5"/>
        <v>199131.0499566436</v>
      </c>
      <c r="M21">
        <f t="shared" si="4"/>
        <v>190000</v>
      </c>
      <c r="N21">
        <f t="shared" si="9"/>
        <v>287593.36294559529</v>
      </c>
      <c r="O21">
        <f t="shared" si="10"/>
        <v>294407.35051593586</v>
      </c>
      <c r="P21">
        <f t="shared" si="11"/>
        <v>300445.69736174564</v>
      </c>
      <c r="Q21">
        <f t="shared" si="12"/>
        <v>305588.32845911093</v>
      </c>
      <c r="R21">
        <f t="shared" si="13"/>
        <v>309710.42443890404</v>
      </c>
      <c r="S21">
        <f t="shared" si="14"/>
        <v>312683.01611062587</v>
      </c>
    </row>
    <row r="22" spans="1:19" x14ac:dyDescent="0.25">
      <c r="A22" s="1">
        <v>43466</v>
      </c>
      <c r="B22" s="2">
        <v>14163.9</v>
      </c>
      <c r="C22">
        <f t="shared" si="6"/>
        <v>258649.43250405282</v>
      </c>
      <c r="D22">
        <f t="shared" si="7"/>
        <v>254597.65602826807</v>
      </c>
      <c r="E22">
        <f t="shared" si="7"/>
        <v>249956.78101389162</v>
      </c>
      <c r="F22">
        <f t="shared" si="7"/>
        <v>244800.66358026257</v>
      </c>
      <c r="G22">
        <f t="shared" si="8"/>
        <v>239201.4026754229</v>
      </c>
      <c r="H22">
        <f t="shared" si="1"/>
        <v>233228.8346572553</v>
      </c>
      <c r="I22">
        <f t="shared" si="2"/>
        <v>226950.08136791727</v>
      </c>
      <c r="J22">
        <f t="shared" si="3"/>
        <v>220429.15337316613</v>
      </c>
      <c r="K22">
        <f t="shared" si="4"/>
        <v>213726.60935595626</v>
      </c>
      <c r="L22">
        <f t="shared" si="5"/>
        <v>206899.27199196853</v>
      </c>
      <c r="M22">
        <f t="shared" si="4"/>
        <v>200000</v>
      </c>
      <c r="N22">
        <f t="shared" si="9"/>
        <v>262141.86851700748</v>
      </c>
      <c r="O22">
        <f t="shared" si="10"/>
        <v>264817.20926621731</v>
      </c>
      <c r="P22">
        <f t="shared" si="11"/>
        <v>266677.18237630324</v>
      </c>
      <c r="Q22">
        <f t="shared" si="12"/>
        <v>267646.63251181412</v>
      </c>
      <c r="R22">
        <f t="shared" si="13"/>
        <v>267651.84058545117</v>
      </c>
      <c r="S22">
        <f t="shared" si="14"/>
        <v>266621.27753433434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1"/>
  <sheetViews>
    <sheetView workbookViewId="0">
      <selection activeCell="N29" sqref="A1:XFD1048576"/>
    </sheetView>
  </sheetViews>
  <sheetFormatPr defaultRowHeight="15" x14ac:dyDescent="0.25"/>
  <cols>
    <col min="1" max="1" width="10.42578125" customWidth="1"/>
  </cols>
  <sheetData>
    <row r="1" spans="1:11" x14ac:dyDescent="0.25">
      <c r="A1" t="s">
        <v>0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</row>
    <row r="2" spans="1:11" x14ac:dyDescent="0.25">
      <c r="A2" s="1">
        <v>36526</v>
      </c>
      <c r="B2">
        <v>8.1949780000000008</v>
      </c>
      <c r="C2">
        <v>14.859337</v>
      </c>
      <c r="D2">
        <v>18.842248999999999</v>
      </c>
      <c r="E2">
        <v>15.883330000000001</v>
      </c>
      <c r="F2">
        <v>25.75</v>
      </c>
      <c r="G2">
        <v>2.7275740000000002</v>
      </c>
      <c r="H2">
        <v>41.491104</v>
      </c>
      <c r="I2">
        <v>0.86179700000000004</v>
      </c>
      <c r="J2">
        <v>5.5364579999999997</v>
      </c>
      <c r="K2">
        <v>1.576416</v>
      </c>
    </row>
    <row r="3" spans="1:11" x14ac:dyDescent="0.25">
      <c r="A3" s="1">
        <v>36557</v>
      </c>
      <c r="B3">
        <v>8.8999260000000007</v>
      </c>
      <c r="C3">
        <v>15.944139</v>
      </c>
      <c r="D3">
        <v>19.043548999999999</v>
      </c>
      <c r="E3">
        <v>33.666671999999998</v>
      </c>
      <c r="F3">
        <v>24.85</v>
      </c>
      <c r="G3">
        <v>2.6229659999999999</v>
      </c>
      <c r="H3">
        <v>40.279865000000001</v>
      </c>
      <c r="I3">
        <v>0.86179700000000004</v>
      </c>
      <c r="J3">
        <v>5.3528250000000002</v>
      </c>
      <c r="K3">
        <v>1.531825</v>
      </c>
    </row>
    <row r="4" spans="1:11" x14ac:dyDescent="0.25">
      <c r="A4" s="1">
        <v>36586</v>
      </c>
      <c r="B4">
        <v>7.1507459999999998</v>
      </c>
      <c r="C4">
        <v>18.265127</v>
      </c>
      <c r="D4">
        <v>18.117536999999999</v>
      </c>
      <c r="E4">
        <v>25.33333</v>
      </c>
      <c r="F4">
        <v>20.399999999999999</v>
      </c>
      <c r="G4">
        <v>2.9639120000000001</v>
      </c>
      <c r="H4">
        <v>43.300842000000003</v>
      </c>
      <c r="I4">
        <v>0.64156000000000002</v>
      </c>
      <c r="J4">
        <v>5.4763529999999996</v>
      </c>
      <c r="K4">
        <v>1.6217950000000001</v>
      </c>
    </row>
    <row r="5" spans="1:11" x14ac:dyDescent="0.25">
      <c r="A5" s="1">
        <v>36617</v>
      </c>
      <c r="B5">
        <v>6.974183</v>
      </c>
      <c r="C5">
        <v>17.440083000000001</v>
      </c>
      <c r="D5">
        <v>20.050073999999999</v>
      </c>
      <c r="E5">
        <v>10.48333</v>
      </c>
      <c r="F5">
        <v>13.4</v>
      </c>
      <c r="G5">
        <v>3.3047019999999998</v>
      </c>
      <c r="H5">
        <v>41.891055999999999</v>
      </c>
      <c r="I5">
        <v>0.63198500000000002</v>
      </c>
      <c r="J5">
        <v>5.5381119999999999</v>
      </c>
      <c r="K5">
        <v>1.736243</v>
      </c>
    </row>
    <row r="6" spans="1:11" x14ac:dyDescent="0.25">
      <c r="A6" s="1">
        <v>36647</v>
      </c>
      <c r="B6">
        <v>6.974183</v>
      </c>
      <c r="C6">
        <v>3.5592000000000001</v>
      </c>
      <c r="D6">
        <v>22.063141000000002</v>
      </c>
      <c r="E6">
        <v>8.0333299999999994</v>
      </c>
      <c r="F6">
        <v>18.25</v>
      </c>
      <c r="G6">
        <v>3.256751</v>
      </c>
      <c r="H6">
        <v>39.149138999999998</v>
      </c>
      <c r="I6">
        <v>0.63198500000000002</v>
      </c>
      <c r="J6">
        <v>6.061051</v>
      </c>
      <c r="K6">
        <v>1.7306589999999999</v>
      </c>
    </row>
    <row r="7" spans="1:11" x14ac:dyDescent="0.25">
      <c r="A7" s="1">
        <v>36678</v>
      </c>
      <c r="B7">
        <v>8.2101140000000008</v>
      </c>
      <c r="C7">
        <v>15.059538999999999</v>
      </c>
      <c r="D7">
        <v>21.627378</v>
      </c>
      <c r="E7">
        <v>11.116669999999999</v>
      </c>
      <c r="F7">
        <v>12.1</v>
      </c>
      <c r="G7">
        <v>3.4445579999999998</v>
      </c>
      <c r="H7">
        <v>40.117775000000002</v>
      </c>
      <c r="I7">
        <v>0.72774000000000005</v>
      </c>
      <c r="J7">
        <v>5.9565510000000002</v>
      </c>
      <c r="K7">
        <v>2.0548160000000002</v>
      </c>
    </row>
    <row r="8" spans="1:11" x14ac:dyDescent="0.25">
      <c r="A8" s="1">
        <v>36708</v>
      </c>
      <c r="B8">
        <v>7.7687099999999996</v>
      </c>
      <c r="C8">
        <v>14.620005000000001</v>
      </c>
      <c r="D8">
        <v>19.121016999999998</v>
      </c>
      <c r="E8">
        <v>13.41667</v>
      </c>
      <c r="F8">
        <v>10.199999999999999</v>
      </c>
      <c r="G8">
        <v>3.771998</v>
      </c>
      <c r="H8">
        <v>39.472014999999999</v>
      </c>
      <c r="I8">
        <v>0.57453200000000004</v>
      </c>
      <c r="J8">
        <v>6.061051</v>
      </c>
      <c r="K8">
        <v>2.0516610000000002</v>
      </c>
    </row>
    <row r="9" spans="1:11" x14ac:dyDescent="0.25">
      <c r="A9" s="1">
        <v>36739</v>
      </c>
      <c r="B9">
        <v>7.6804290000000002</v>
      </c>
      <c r="C9">
        <v>14.273968999999999</v>
      </c>
      <c r="D9">
        <v>18.918896</v>
      </c>
      <c r="E9">
        <v>18.45833</v>
      </c>
      <c r="F9">
        <v>12.35</v>
      </c>
      <c r="G9">
        <v>3.5054970000000001</v>
      </c>
      <c r="H9">
        <v>38.057011000000003</v>
      </c>
      <c r="I9">
        <v>0.57453200000000004</v>
      </c>
      <c r="J9">
        <v>6.6567920000000003</v>
      </c>
      <c r="K9">
        <v>2.0579730000000001</v>
      </c>
    </row>
    <row r="10" spans="1:11" x14ac:dyDescent="0.25">
      <c r="A10" s="1">
        <v>36770</v>
      </c>
      <c r="B10">
        <v>7.7687099999999996</v>
      </c>
      <c r="C10">
        <v>15.160686999999999</v>
      </c>
      <c r="D10">
        <v>18.514645000000002</v>
      </c>
      <c r="E10">
        <v>24.83333</v>
      </c>
      <c r="F10">
        <v>11.7</v>
      </c>
      <c r="G10">
        <v>3.6243979999999998</v>
      </c>
      <c r="H10">
        <v>36.398823</v>
      </c>
      <c r="I10">
        <v>0.766042</v>
      </c>
      <c r="J10">
        <v>6.4871910000000002</v>
      </c>
      <c r="K10">
        <v>2.3077719999999999</v>
      </c>
    </row>
    <row r="11" spans="1:11" x14ac:dyDescent="0.25">
      <c r="A11" s="1">
        <v>36800</v>
      </c>
      <c r="B11">
        <v>7.1066050000000001</v>
      </c>
      <c r="C11">
        <v>17.890352</v>
      </c>
      <c r="D11">
        <v>16.372123999999999</v>
      </c>
      <c r="E11">
        <v>25.33333</v>
      </c>
      <c r="F11">
        <v>8.85</v>
      </c>
      <c r="G11">
        <v>3.9359950000000001</v>
      </c>
      <c r="H11">
        <v>33.972237</v>
      </c>
      <c r="I11">
        <v>0.54580499999999998</v>
      </c>
      <c r="J11">
        <v>6.6779919999999997</v>
      </c>
      <c r="K11">
        <v>2.3010830000000002</v>
      </c>
    </row>
    <row r="12" spans="1:11" x14ac:dyDescent="0.25">
      <c r="A12" s="1">
        <v>36831</v>
      </c>
      <c r="B12">
        <v>8.9163619999999995</v>
      </c>
      <c r="C12">
        <v>18.435780000000001</v>
      </c>
      <c r="D12">
        <v>18.676349999999999</v>
      </c>
      <c r="E12">
        <v>16.5</v>
      </c>
      <c r="F12">
        <v>7.05</v>
      </c>
      <c r="G12">
        <v>3.9523929999999998</v>
      </c>
      <c r="H12">
        <v>33.280247000000003</v>
      </c>
      <c r="I12">
        <v>0.44047399999999998</v>
      </c>
      <c r="J12">
        <v>7.0260730000000002</v>
      </c>
      <c r="K12">
        <v>2.2977379999999998</v>
      </c>
    </row>
    <row r="13" spans="1:11" x14ac:dyDescent="0.25">
      <c r="A13" s="1">
        <v>36861</v>
      </c>
      <c r="B13">
        <v>7.9452730000000003</v>
      </c>
      <c r="C13">
        <v>18.893954999999998</v>
      </c>
      <c r="D13">
        <v>19.993006000000001</v>
      </c>
      <c r="E13">
        <v>20.08333</v>
      </c>
      <c r="F13">
        <v>6</v>
      </c>
      <c r="G13">
        <v>3.636698</v>
      </c>
      <c r="H13">
        <v>31.010223</v>
      </c>
      <c r="I13">
        <v>0.47877599999999998</v>
      </c>
      <c r="J13">
        <v>7.6062079999999996</v>
      </c>
      <c r="K13">
        <v>2.5441959999999999</v>
      </c>
    </row>
    <row r="14" spans="1:11" x14ac:dyDescent="0.25">
      <c r="A14" s="1">
        <v>36892</v>
      </c>
      <c r="B14">
        <v>8.0335540000000005</v>
      </c>
      <c r="C14">
        <v>18.872907999999999</v>
      </c>
      <c r="D14">
        <v>18.725671999999999</v>
      </c>
      <c r="E14">
        <v>16.66667</v>
      </c>
      <c r="F14">
        <v>8.91</v>
      </c>
      <c r="G14">
        <v>4.6708660000000002</v>
      </c>
      <c r="H14">
        <v>32.428992999999998</v>
      </c>
      <c r="I14">
        <v>0.421323</v>
      </c>
      <c r="J14">
        <v>7.1764780000000004</v>
      </c>
      <c r="K14">
        <v>2.49119</v>
      </c>
    </row>
    <row r="15" spans="1:11" x14ac:dyDescent="0.25">
      <c r="A15" s="1">
        <v>36923</v>
      </c>
      <c r="B15">
        <v>8.8810479999999998</v>
      </c>
      <c r="C15">
        <v>17.950125</v>
      </c>
      <c r="D15">
        <v>20.171728000000002</v>
      </c>
      <c r="E15">
        <v>9.8333300000000001</v>
      </c>
      <c r="F15">
        <v>6.5</v>
      </c>
      <c r="G15">
        <v>4.8401379999999996</v>
      </c>
      <c r="H15">
        <v>32.914616000000002</v>
      </c>
      <c r="I15">
        <v>0.40217199999999997</v>
      </c>
      <c r="J15">
        <v>6.9942719999999996</v>
      </c>
      <c r="K15">
        <v>2.6727110000000001</v>
      </c>
    </row>
    <row r="16" spans="1:11" x14ac:dyDescent="0.25">
      <c r="A16" s="1">
        <v>36951</v>
      </c>
      <c r="B16">
        <v>8.6338620000000006</v>
      </c>
      <c r="C16">
        <v>15.572888000000001</v>
      </c>
      <c r="D16">
        <v>18.083879</v>
      </c>
      <c r="E16">
        <v>5.6</v>
      </c>
      <c r="F16">
        <v>5.98</v>
      </c>
      <c r="G16">
        <v>4.9809190000000001</v>
      </c>
      <c r="H16">
        <v>31.695554999999999</v>
      </c>
      <c r="I16">
        <v>0.33514300000000002</v>
      </c>
      <c r="J16">
        <v>7.3990410000000004</v>
      </c>
      <c r="K16">
        <v>2.8471639999999998</v>
      </c>
    </row>
    <row r="17" spans="1:11" x14ac:dyDescent="0.25">
      <c r="A17" s="1">
        <v>36982</v>
      </c>
      <c r="B17">
        <v>9.9510090000000009</v>
      </c>
      <c r="C17">
        <v>16.997938000000001</v>
      </c>
      <c r="D17">
        <v>20.431706999999999</v>
      </c>
      <c r="E17">
        <v>8.75</v>
      </c>
      <c r="F17">
        <v>8.6199999999999992</v>
      </c>
      <c r="G17">
        <v>5.2209960000000004</v>
      </c>
      <c r="H17">
        <v>33.077171</v>
      </c>
      <c r="I17">
        <v>0.33514300000000002</v>
      </c>
      <c r="J17">
        <v>7.3990410000000004</v>
      </c>
      <c r="K17">
        <v>2.8553649999999999</v>
      </c>
    </row>
    <row r="18" spans="1:11" x14ac:dyDescent="0.25">
      <c r="A18" s="1">
        <v>37012</v>
      </c>
      <c r="B18">
        <v>10.658632000000001</v>
      </c>
      <c r="C18">
        <v>17.422998</v>
      </c>
      <c r="D18">
        <v>20.553560000000001</v>
      </c>
      <c r="E18">
        <v>8.35</v>
      </c>
      <c r="F18">
        <v>8.1</v>
      </c>
      <c r="G18">
        <v>5.2783389999999999</v>
      </c>
      <c r="H18">
        <v>32.384377000000001</v>
      </c>
      <c r="I18">
        <v>0.411748</v>
      </c>
      <c r="J18">
        <v>7.1180669999999999</v>
      </c>
      <c r="K18">
        <v>2.7994520000000001</v>
      </c>
    </row>
    <row r="19" spans="1:11" x14ac:dyDescent="0.25">
      <c r="A19" s="1">
        <v>37043</v>
      </c>
      <c r="B19">
        <v>11.498942</v>
      </c>
      <c r="C19">
        <v>18.020734999999998</v>
      </c>
      <c r="D19">
        <v>18.842486999999998</v>
      </c>
      <c r="E19">
        <v>8.1616700000000009</v>
      </c>
      <c r="F19">
        <v>8.64</v>
      </c>
      <c r="G19">
        <v>5.256945</v>
      </c>
      <c r="H19">
        <v>30.958632999999999</v>
      </c>
      <c r="I19">
        <v>0.29684100000000002</v>
      </c>
      <c r="J19">
        <v>7.0299139999999998</v>
      </c>
      <c r="K19">
        <v>2.8948700000000001</v>
      </c>
    </row>
    <row r="20" spans="1:11" x14ac:dyDescent="0.25">
      <c r="A20" s="1">
        <v>37073</v>
      </c>
      <c r="B20">
        <v>11.242429</v>
      </c>
      <c r="C20">
        <v>18.291725</v>
      </c>
      <c r="D20">
        <v>18.516211999999999</v>
      </c>
      <c r="E20">
        <v>6.0316700000000001</v>
      </c>
      <c r="F20">
        <v>8.77</v>
      </c>
      <c r="G20">
        <v>6.1016490000000001</v>
      </c>
      <c r="H20">
        <v>30.14395</v>
      </c>
      <c r="I20">
        <v>0.22981299999999999</v>
      </c>
      <c r="J20">
        <v>7.2502899999999997</v>
      </c>
      <c r="K20">
        <v>2.9214920000000002</v>
      </c>
    </row>
    <row r="21" spans="1:11" x14ac:dyDescent="0.25">
      <c r="A21" s="1">
        <v>37104</v>
      </c>
      <c r="B21">
        <v>12.914194999999999</v>
      </c>
      <c r="C21">
        <v>17.087149</v>
      </c>
      <c r="D21">
        <v>20.269962</v>
      </c>
      <c r="E21">
        <v>4.3866699999999996</v>
      </c>
      <c r="F21">
        <v>8.5</v>
      </c>
      <c r="G21">
        <v>5.8741450000000004</v>
      </c>
      <c r="H21">
        <v>29.406672</v>
      </c>
      <c r="I21">
        <v>0.27768999999999999</v>
      </c>
      <c r="J21">
        <v>7.2892710000000003</v>
      </c>
      <c r="K21">
        <v>3.1947700000000001</v>
      </c>
    </row>
    <row r="22" spans="1:11" x14ac:dyDescent="0.25">
      <c r="A22" s="1">
        <v>37135</v>
      </c>
      <c r="B22">
        <v>14.524044999999999</v>
      </c>
      <c r="C22">
        <v>15.378432999999999</v>
      </c>
      <c r="D22">
        <v>22.504950000000001</v>
      </c>
      <c r="E22">
        <v>4.2333299999999996</v>
      </c>
      <c r="F22">
        <v>9.0500000000000007</v>
      </c>
      <c r="G22">
        <v>5.2447999999999997</v>
      </c>
      <c r="H22">
        <v>29.570043999999999</v>
      </c>
      <c r="I22">
        <v>0.33514300000000002</v>
      </c>
      <c r="J22">
        <v>7.3339080000000001</v>
      </c>
      <c r="K22">
        <v>3.4298389999999999</v>
      </c>
    </row>
    <row r="23" spans="1:11" x14ac:dyDescent="0.25">
      <c r="A23" s="1">
        <v>37165</v>
      </c>
      <c r="B23">
        <v>13.5776</v>
      </c>
      <c r="C23">
        <v>15.619343000000001</v>
      </c>
      <c r="D23">
        <v>20.188379000000001</v>
      </c>
      <c r="E23">
        <v>4.3233300000000003</v>
      </c>
      <c r="F23">
        <v>10.24</v>
      </c>
      <c r="G23">
        <v>5.6414350000000004</v>
      </c>
      <c r="H23">
        <v>31.040375000000001</v>
      </c>
      <c r="I23">
        <v>0.28726600000000002</v>
      </c>
      <c r="J23">
        <v>7.8606309999999997</v>
      </c>
      <c r="K23">
        <v>3.5927319999999998</v>
      </c>
    </row>
    <row r="24" spans="1:11" x14ac:dyDescent="0.25">
      <c r="A24" s="1">
        <v>37196</v>
      </c>
      <c r="B24">
        <v>13.303392000000001</v>
      </c>
      <c r="C24">
        <v>16.235019999999999</v>
      </c>
      <c r="D24">
        <v>19.372692000000001</v>
      </c>
      <c r="E24">
        <v>5.7616699999999996</v>
      </c>
      <c r="F24">
        <v>11.72</v>
      </c>
      <c r="G24">
        <v>6.2313020000000003</v>
      </c>
      <c r="H24">
        <v>31.813054999999999</v>
      </c>
      <c r="I24">
        <v>0.23938799999999999</v>
      </c>
      <c r="J24">
        <v>8.0185340000000007</v>
      </c>
      <c r="K24">
        <v>3.4627469999999998</v>
      </c>
    </row>
    <row r="25" spans="1:11" x14ac:dyDescent="0.25">
      <c r="A25" s="1">
        <v>37226</v>
      </c>
      <c r="B25">
        <v>13.887185000000001</v>
      </c>
      <c r="C25">
        <v>16.065483</v>
      </c>
      <c r="D25">
        <v>20.857206000000001</v>
      </c>
      <c r="E25">
        <v>6.29833</v>
      </c>
      <c r="F25">
        <v>12.25</v>
      </c>
      <c r="G25">
        <v>6.803426</v>
      </c>
      <c r="H25">
        <v>32.877586000000001</v>
      </c>
      <c r="I25">
        <v>0.25853900000000002</v>
      </c>
      <c r="J25">
        <v>7.562271</v>
      </c>
      <c r="K25">
        <v>4.0337620000000003</v>
      </c>
    </row>
    <row r="26" spans="1:11" x14ac:dyDescent="0.25">
      <c r="A26" s="1">
        <v>37257</v>
      </c>
      <c r="B26">
        <v>16.133896</v>
      </c>
      <c r="C26">
        <v>15.683711000000001</v>
      </c>
      <c r="D26">
        <v>22.373348</v>
      </c>
      <c r="E26">
        <v>6.7666700000000004</v>
      </c>
      <c r="F26">
        <v>10.5</v>
      </c>
      <c r="G26">
        <v>7.0070300000000003</v>
      </c>
      <c r="H26">
        <v>32.754764999999999</v>
      </c>
      <c r="I26">
        <v>0.50750300000000004</v>
      </c>
      <c r="J26">
        <v>7.4493320000000001</v>
      </c>
      <c r="K26">
        <v>3.9298030000000002</v>
      </c>
    </row>
    <row r="27" spans="1:11" x14ac:dyDescent="0.25">
      <c r="A27" s="1">
        <v>37288</v>
      </c>
      <c r="B27">
        <v>17.133423000000001</v>
      </c>
      <c r="C27">
        <v>15.067166</v>
      </c>
      <c r="D27">
        <v>23.602654000000001</v>
      </c>
      <c r="E27">
        <v>6.1</v>
      </c>
      <c r="F27">
        <v>10.75</v>
      </c>
      <c r="G27">
        <v>7.2858710000000002</v>
      </c>
      <c r="H27">
        <v>32.506683000000002</v>
      </c>
      <c r="I27">
        <v>0.67028699999999997</v>
      </c>
      <c r="J27">
        <v>7.4363640000000002</v>
      </c>
      <c r="K27">
        <v>4.1325640000000003</v>
      </c>
    </row>
    <row r="28" spans="1:11" x14ac:dyDescent="0.25">
      <c r="A28" s="1">
        <v>37316</v>
      </c>
      <c r="B28">
        <v>18.743272999999999</v>
      </c>
      <c r="C28">
        <v>12.591970999999999</v>
      </c>
      <c r="D28">
        <v>23.889488</v>
      </c>
      <c r="E28">
        <v>7.39</v>
      </c>
      <c r="F28">
        <v>9.9700000000000006</v>
      </c>
      <c r="G28">
        <v>7.1793870000000002</v>
      </c>
      <c r="H28">
        <v>34.969310999999998</v>
      </c>
      <c r="I28">
        <v>0.87137299999999995</v>
      </c>
      <c r="J28">
        <v>7.5324650000000002</v>
      </c>
      <c r="K28">
        <v>4.3485680000000002</v>
      </c>
    </row>
    <row r="29" spans="1:11" x14ac:dyDescent="0.25">
      <c r="A29" s="1">
        <v>37347</v>
      </c>
      <c r="B29">
        <v>19.320581000000001</v>
      </c>
      <c r="C29">
        <v>12.508215</v>
      </c>
      <c r="D29">
        <v>25.938331999999999</v>
      </c>
      <c r="E29">
        <v>4.6333299999999999</v>
      </c>
      <c r="F29">
        <v>8.25</v>
      </c>
      <c r="G29">
        <v>6.8204549999999999</v>
      </c>
      <c r="H29">
        <v>31.603731</v>
      </c>
      <c r="I29">
        <v>0.98627900000000002</v>
      </c>
      <c r="J29">
        <v>7.5324650000000002</v>
      </c>
      <c r="K29">
        <v>4.3216970000000003</v>
      </c>
    </row>
    <row r="30" spans="1:11" x14ac:dyDescent="0.25">
      <c r="A30" s="1">
        <v>37377</v>
      </c>
      <c r="B30">
        <v>22.711855</v>
      </c>
      <c r="C30">
        <v>12.86688</v>
      </c>
      <c r="D30">
        <v>27.306957000000001</v>
      </c>
      <c r="E30">
        <v>3.8333300000000001</v>
      </c>
      <c r="F30">
        <v>8.2200000000000006</v>
      </c>
      <c r="G30">
        <v>6.991886</v>
      </c>
      <c r="H30">
        <v>33.494979999999998</v>
      </c>
      <c r="I30">
        <v>1.340573</v>
      </c>
      <c r="J30">
        <v>7.8399380000000001</v>
      </c>
      <c r="K30">
        <v>4.3216970000000003</v>
      </c>
    </row>
    <row r="31" spans="1:11" x14ac:dyDescent="0.25">
      <c r="A31" s="1">
        <v>37408</v>
      </c>
      <c r="B31">
        <v>19.568501999999999</v>
      </c>
      <c r="C31">
        <v>11.981548999999999</v>
      </c>
      <c r="D31">
        <v>23.700468000000001</v>
      </c>
      <c r="E31">
        <v>2.875</v>
      </c>
      <c r="F31">
        <v>6.85</v>
      </c>
      <c r="G31">
        <v>7.3374889999999997</v>
      </c>
      <c r="H31">
        <v>32.095936000000002</v>
      </c>
      <c r="I31">
        <v>1.158639</v>
      </c>
      <c r="J31">
        <v>7.9558460000000002</v>
      </c>
      <c r="K31">
        <v>4.584041</v>
      </c>
    </row>
    <row r="32" spans="1:11" x14ac:dyDescent="0.25">
      <c r="A32" s="1">
        <v>37438</v>
      </c>
      <c r="B32">
        <v>16.106376999999998</v>
      </c>
      <c r="C32">
        <v>12.117324</v>
      </c>
      <c r="D32">
        <v>20.083338000000001</v>
      </c>
      <c r="E32">
        <v>3.1016699999999999</v>
      </c>
      <c r="F32">
        <v>6</v>
      </c>
      <c r="G32">
        <v>7.0962110000000003</v>
      </c>
      <c r="H32">
        <v>33.330387000000002</v>
      </c>
      <c r="I32">
        <v>1.0533079999999999</v>
      </c>
      <c r="J32">
        <v>7.5478540000000001</v>
      </c>
      <c r="K32">
        <v>4.2246009999999998</v>
      </c>
    </row>
    <row r="33" spans="1:11" x14ac:dyDescent="0.25">
      <c r="A33" s="1">
        <v>37469</v>
      </c>
      <c r="B33">
        <v>20.365406</v>
      </c>
      <c r="C33">
        <v>13.035307</v>
      </c>
      <c r="D33">
        <v>20.757436999999999</v>
      </c>
      <c r="E33">
        <v>2.7733300000000001</v>
      </c>
      <c r="F33">
        <v>6.29</v>
      </c>
      <c r="G33">
        <v>6.3434999999999997</v>
      </c>
      <c r="H33">
        <v>31.352824999999999</v>
      </c>
      <c r="I33">
        <v>1.2639689999999999</v>
      </c>
      <c r="J33">
        <v>7.8316160000000004</v>
      </c>
      <c r="K33">
        <v>4.5373609999999998</v>
      </c>
    </row>
    <row r="34" spans="1:11" x14ac:dyDescent="0.25">
      <c r="A34" s="1">
        <v>37500</v>
      </c>
      <c r="B34">
        <v>22.579039000000002</v>
      </c>
      <c r="C34">
        <v>12.897608</v>
      </c>
      <c r="D34">
        <v>20.346395000000001</v>
      </c>
      <c r="E34">
        <v>2.48333</v>
      </c>
      <c r="F34">
        <v>6.05</v>
      </c>
      <c r="G34">
        <v>5.5310889999999997</v>
      </c>
      <c r="H34">
        <v>31.559104999999999</v>
      </c>
      <c r="I34">
        <v>1.3980269999999999</v>
      </c>
      <c r="J34">
        <v>8.4453949999999995</v>
      </c>
      <c r="K34">
        <v>4.8689749999999998</v>
      </c>
    </row>
    <row r="35" spans="1:11" x14ac:dyDescent="0.25">
      <c r="A35" s="1">
        <v>37530</v>
      </c>
      <c r="B35">
        <v>16.681925</v>
      </c>
      <c r="C35">
        <v>12.524044</v>
      </c>
      <c r="D35">
        <v>19.277699999999999</v>
      </c>
      <c r="E35">
        <v>3.25</v>
      </c>
      <c r="F35">
        <v>7</v>
      </c>
      <c r="G35">
        <v>6.2950879999999998</v>
      </c>
      <c r="H35">
        <v>31.765381000000001</v>
      </c>
      <c r="I35">
        <v>1.4459040000000001</v>
      </c>
      <c r="J35">
        <v>8.1837049999999998</v>
      </c>
      <c r="K35">
        <v>5.0296519999999996</v>
      </c>
    </row>
    <row r="36" spans="1:11" x14ac:dyDescent="0.25">
      <c r="A36" s="1">
        <v>37561</v>
      </c>
      <c r="B36">
        <v>15.176652000000001</v>
      </c>
      <c r="C36">
        <v>13.219829000000001</v>
      </c>
      <c r="D36">
        <v>18.439185999999999</v>
      </c>
      <c r="E36">
        <v>4.0133299999999998</v>
      </c>
      <c r="F36">
        <v>7.95</v>
      </c>
      <c r="G36">
        <v>6.118163</v>
      </c>
      <c r="H36">
        <v>33.085709000000001</v>
      </c>
      <c r="I36">
        <v>1.436329</v>
      </c>
      <c r="J36">
        <v>7.7893309999999998</v>
      </c>
      <c r="K36">
        <v>4.8884530000000002</v>
      </c>
    </row>
    <row r="37" spans="1:11" x14ac:dyDescent="0.25">
      <c r="A37" s="1">
        <v>37591</v>
      </c>
      <c r="B37">
        <v>20.657609999999998</v>
      </c>
      <c r="C37">
        <v>13.219829000000001</v>
      </c>
      <c r="D37">
        <v>20.017565000000001</v>
      </c>
      <c r="E37">
        <v>3.4416699999999998</v>
      </c>
      <c r="F37">
        <v>6.8</v>
      </c>
      <c r="G37">
        <v>6.2085290000000004</v>
      </c>
      <c r="H37">
        <v>33.044342</v>
      </c>
      <c r="I37">
        <v>1.9821340000000001</v>
      </c>
      <c r="J37">
        <v>7.731528</v>
      </c>
      <c r="K37">
        <v>5.3119139999999998</v>
      </c>
    </row>
    <row r="38" spans="1:11" x14ac:dyDescent="0.25">
      <c r="A38" s="1">
        <v>37622</v>
      </c>
      <c r="B38">
        <v>19.568501999999999</v>
      </c>
      <c r="C38">
        <v>13.552415</v>
      </c>
      <c r="D38">
        <v>20.729734000000001</v>
      </c>
      <c r="E38">
        <v>3.2183299999999999</v>
      </c>
      <c r="F38">
        <v>7.47</v>
      </c>
      <c r="G38">
        <v>6.0595090000000003</v>
      </c>
      <c r="H38">
        <v>29.446272</v>
      </c>
      <c r="I38">
        <v>2.154493</v>
      </c>
      <c r="J38">
        <v>7.7074410000000002</v>
      </c>
      <c r="K38">
        <v>5.2613269999999996</v>
      </c>
    </row>
    <row r="39" spans="1:11" x14ac:dyDescent="0.25">
      <c r="A39" s="1">
        <v>37653</v>
      </c>
      <c r="B39">
        <v>18.125216999999999</v>
      </c>
      <c r="C39">
        <v>13.018003</v>
      </c>
      <c r="D39">
        <v>19.846045</v>
      </c>
      <c r="E39">
        <v>3.1216699999999999</v>
      </c>
      <c r="F39">
        <v>7</v>
      </c>
      <c r="G39">
        <v>6.1108929999999999</v>
      </c>
      <c r="H39">
        <v>31.722125999999999</v>
      </c>
      <c r="I39">
        <v>2.039587</v>
      </c>
      <c r="J39">
        <v>7.4646759999999999</v>
      </c>
      <c r="K39">
        <v>5.3372099999999998</v>
      </c>
    </row>
    <row r="40" spans="1:11" x14ac:dyDescent="0.25">
      <c r="A40" s="1">
        <v>37681</v>
      </c>
      <c r="B40">
        <v>16.912141999999999</v>
      </c>
      <c r="C40">
        <v>12.657048</v>
      </c>
      <c r="D40">
        <v>19.127511999999999</v>
      </c>
      <c r="E40">
        <v>3.18</v>
      </c>
      <c r="F40">
        <v>6.89</v>
      </c>
      <c r="G40">
        <v>6.0837440000000003</v>
      </c>
      <c r="H40">
        <v>29.524381999999999</v>
      </c>
      <c r="I40">
        <v>1.8576520000000001</v>
      </c>
      <c r="J40">
        <v>7.1278119999999996</v>
      </c>
      <c r="K40">
        <v>5.2522760000000002</v>
      </c>
    </row>
    <row r="41" spans="1:11" x14ac:dyDescent="0.25">
      <c r="A41" s="1">
        <v>37712</v>
      </c>
      <c r="B41">
        <v>12.770023</v>
      </c>
      <c r="C41">
        <v>13.439836</v>
      </c>
      <c r="D41">
        <v>17.996055999999999</v>
      </c>
      <c r="E41">
        <v>3.7233299999999998</v>
      </c>
      <c r="F41">
        <v>7.01</v>
      </c>
      <c r="G41">
        <v>6.9233750000000001</v>
      </c>
      <c r="H41">
        <v>30.519587999999999</v>
      </c>
      <c r="I41">
        <v>1.9629829999999999</v>
      </c>
      <c r="J41">
        <v>7.6453100000000003</v>
      </c>
      <c r="K41">
        <v>5.3576370000000004</v>
      </c>
    </row>
    <row r="42" spans="1:11" x14ac:dyDescent="0.25">
      <c r="A42" s="1">
        <v>37742</v>
      </c>
      <c r="B42">
        <v>13.514939999999999</v>
      </c>
      <c r="C42">
        <v>14.283681</v>
      </c>
      <c r="D42">
        <v>19.738668000000001</v>
      </c>
      <c r="E42">
        <v>4.3333300000000001</v>
      </c>
      <c r="F42">
        <v>7.65</v>
      </c>
      <c r="G42">
        <v>6.8528019999999996</v>
      </c>
      <c r="H42">
        <v>31.975603</v>
      </c>
      <c r="I42">
        <v>2.0970399999999998</v>
      </c>
      <c r="J42">
        <v>8.2354629999999993</v>
      </c>
      <c r="K42">
        <v>5.8528390000000003</v>
      </c>
    </row>
    <row r="43" spans="1:11" x14ac:dyDescent="0.25">
      <c r="A43" s="1">
        <v>37773</v>
      </c>
      <c r="B43">
        <v>13.789849</v>
      </c>
      <c r="C43">
        <v>14.724561</v>
      </c>
      <c r="D43">
        <v>19.902065</v>
      </c>
      <c r="E43">
        <v>4.8633300000000004</v>
      </c>
      <c r="F43">
        <v>8</v>
      </c>
      <c r="G43">
        <v>6.4691090000000004</v>
      </c>
      <c r="H43">
        <v>31.601344999999998</v>
      </c>
      <c r="I43">
        <v>2.2598240000000001</v>
      </c>
      <c r="J43">
        <v>8.6363489999999992</v>
      </c>
      <c r="K43">
        <v>6.467797</v>
      </c>
    </row>
    <row r="44" spans="1:11" x14ac:dyDescent="0.25">
      <c r="A44" s="1">
        <v>37803</v>
      </c>
      <c r="B44">
        <v>15.040243</v>
      </c>
      <c r="C44">
        <v>14.959123999999999</v>
      </c>
      <c r="D44">
        <v>19.968437000000002</v>
      </c>
      <c r="E44">
        <v>5.6316699999999997</v>
      </c>
      <c r="F44">
        <v>7.7</v>
      </c>
      <c r="G44">
        <v>7.4276749999999998</v>
      </c>
      <c r="H44">
        <v>32.266658999999997</v>
      </c>
      <c r="I44">
        <v>2.7960530000000001</v>
      </c>
      <c r="J44">
        <v>8.7056400000000007</v>
      </c>
      <c r="K44">
        <v>6.6048249999999999</v>
      </c>
    </row>
    <row r="45" spans="1:11" x14ac:dyDescent="0.25">
      <c r="A45" s="1">
        <v>37834</v>
      </c>
      <c r="B45">
        <v>17.798211999999999</v>
      </c>
      <c r="C45">
        <v>14.375120000000001</v>
      </c>
      <c r="D45">
        <v>23.44445</v>
      </c>
      <c r="E45">
        <v>6.56</v>
      </c>
      <c r="F45">
        <v>7.6</v>
      </c>
      <c r="G45">
        <v>7.5322550000000001</v>
      </c>
      <c r="H45">
        <v>33.343800000000002</v>
      </c>
      <c r="I45">
        <v>3.4950670000000001</v>
      </c>
      <c r="J45">
        <v>8.6663800000000002</v>
      </c>
      <c r="K45">
        <v>6.5116449999999997</v>
      </c>
    </row>
    <row r="46" spans="1:11" x14ac:dyDescent="0.25">
      <c r="A46" s="1">
        <v>37865</v>
      </c>
      <c r="B46">
        <v>14.880625</v>
      </c>
      <c r="C46">
        <v>13.953863999999999</v>
      </c>
      <c r="D46">
        <v>21.096695</v>
      </c>
      <c r="E46">
        <v>8.6</v>
      </c>
      <c r="F46">
        <v>7.81</v>
      </c>
      <c r="G46">
        <v>7.0854809999999997</v>
      </c>
      <c r="H46">
        <v>33.852417000000003</v>
      </c>
      <c r="I46">
        <v>3.3801600000000001</v>
      </c>
      <c r="J46">
        <v>8.4058890000000002</v>
      </c>
      <c r="K46">
        <v>6.3026020000000003</v>
      </c>
    </row>
    <row r="47" spans="1:11" x14ac:dyDescent="0.25">
      <c r="A47" s="1">
        <v>37895</v>
      </c>
      <c r="B47">
        <v>12.752285000000001</v>
      </c>
      <c r="C47">
        <v>14.431844</v>
      </c>
      <c r="D47">
        <v>21.279198000000001</v>
      </c>
      <c r="E47">
        <v>9.7066700000000008</v>
      </c>
      <c r="F47">
        <v>7.51</v>
      </c>
      <c r="G47">
        <v>8.2120920000000002</v>
      </c>
      <c r="H47">
        <v>37.521137000000003</v>
      </c>
      <c r="I47">
        <v>4.2419580000000003</v>
      </c>
      <c r="J47">
        <v>8.7064550000000001</v>
      </c>
      <c r="K47">
        <v>6.4740780000000004</v>
      </c>
    </row>
    <row r="48" spans="1:11" x14ac:dyDescent="0.25">
      <c r="A48" s="1">
        <v>37926</v>
      </c>
      <c r="B48">
        <v>13.585882</v>
      </c>
      <c r="C48">
        <v>13.958034</v>
      </c>
      <c r="D48">
        <v>23.660146999999998</v>
      </c>
      <c r="E48">
        <v>10</v>
      </c>
      <c r="F48">
        <v>7.56</v>
      </c>
      <c r="G48">
        <v>7.9281709999999999</v>
      </c>
      <c r="H48">
        <v>35.976357</v>
      </c>
      <c r="I48">
        <v>4.5004970000000002</v>
      </c>
      <c r="J48">
        <v>9.0877920000000003</v>
      </c>
      <c r="K48">
        <v>6.7863699999999998</v>
      </c>
    </row>
    <row r="49" spans="1:11" x14ac:dyDescent="0.25">
      <c r="A49" s="1">
        <v>37956</v>
      </c>
      <c r="B49">
        <v>13.860794</v>
      </c>
      <c r="C49">
        <v>13.972537000000001</v>
      </c>
      <c r="D49">
        <v>24.472173999999999</v>
      </c>
      <c r="E49">
        <v>14.453329999999999</v>
      </c>
      <c r="F49">
        <v>8.1</v>
      </c>
      <c r="G49">
        <v>8.4970610000000004</v>
      </c>
      <c r="H49">
        <v>38.441639000000002</v>
      </c>
      <c r="I49">
        <v>3.878088</v>
      </c>
      <c r="J49">
        <v>9.0522960000000001</v>
      </c>
      <c r="K49">
        <v>6.9347700000000003</v>
      </c>
    </row>
    <row r="50" spans="1:11" x14ac:dyDescent="0.25">
      <c r="A50" s="1">
        <v>37987</v>
      </c>
      <c r="B50">
        <v>14.942696</v>
      </c>
      <c r="C50">
        <v>14.433183</v>
      </c>
      <c r="D50">
        <v>21.908902999999999</v>
      </c>
      <c r="E50">
        <v>19.196670999999998</v>
      </c>
      <c r="F50">
        <v>9.0500000000000007</v>
      </c>
      <c r="G50">
        <v>8.3829580000000004</v>
      </c>
      <c r="H50">
        <v>37.605927000000001</v>
      </c>
      <c r="I50">
        <v>3.5429439999999999</v>
      </c>
      <c r="J50">
        <v>9.2247190000000003</v>
      </c>
      <c r="K50">
        <v>7.3503889999999998</v>
      </c>
    </row>
    <row r="51" spans="1:11" x14ac:dyDescent="0.25">
      <c r="A51" s="1">
        <v>38018</v>
      </c>
      <c r="B51">
        <v>16.175353999999999</v>
      </c>
      <c r="C51">
        <v>14.306191999999999</v>
      </c>
      <c r="D51">
        <v>22.735495</v>
      </c>
      <c r="E51">
        <v>22.01</v>
      </c>
      <c r="F51">
        <v>8.6999999999999993</v>
      </c>
      <c r="G51">
        <v>8.347569</v>
      </c>
      <c r="H51">
        <v>43.549914999999999</v>
      </c>
      <c r="I51">
        <v>3.6961520000000001</v>
      </c>
      <c r="J51">
        <v>9.6428720000000006</v>
      </c>
      <c r="K51">
        <v>7.1702459999999997</v>
      </c>
    </row>
    <row r="52" spans="1:11" x14ac:dyDescent="0.25">
      <c r="A52" s="1">
        <v>38047</v>
      </c>
      <c r="B52">
        <v>17.319344000000001</v>
      </c>
      <c r="C52">
        <v>13.475854</v>
      </c>
      <c r="D52">
        <v>25.883223000000001</v>
      </c>
      <c r="E52">
        <v>20.399999999999999</v>
      </c>
      <c r="F52">
        <v>8.5500000000000007</v>
      </c>
      <c r="G52">
        <v>8.1209279999999993</v>
      </c>
      <c r="H52">
        <v>48.700553999999997</v>
      </c>
      <c r="I52">
        <v>3.6099730000000001</v>
      </c>
      <c r="J52">
        <v>9.8789350000000002</v>
      </c>
      <c r="K52">
        <v>7.8636100000000004</v>
      </c>
    </row>
    <row r="53" spans="1:11" x14ac:dyDescent="0.25">
      <c r="A53" s="1">
        <v>38078</v>
      </c>
      <c r="B53">
        <v>14.7986</v>
      </c>
      <c r="C53">
        <v>13.615981</v>
      </c>
      <c r="D53">
        <v>21.817049000000001</v>
      </c>
      <c r="E53">
        <v>19.950001</v>
      </c>
      <c r="F53">
        <v>8</v>
      </c>
      <c r="G53">
        <v>8.3182469999999995</v>
      </c>
      <c r="H53">
        <v>49.203040999999999</v>
      </c>
      <c r="I53">
        <v>3.2939799999999999</v>
      </c>
      <c r="J53">
        <v>9.9045989999999993</v>
      </c>
      <c r="K53">
        <v>7.8038619999999996</v>
      </c>
    </row>
    <row r="54" spans="1:11" x14ac:dyDescent="0.25">
      <c r="A54" s="1">
        <v>38108</v>
      </c>
      <c r="B54">
        <v>17.001514</v>
      </c>
      <c r="C54">
        <v>13.477798</v>
      </c>
      <c r="D54">
        <v>23.820923000000001</v>
      </c>
      <c r="E54">
        <v>27.996670000000002</v>
      </c>
      <c r="F54">
        <v>8.26</v>
      </c>
      <c r="G54">
        <v>8.688307</v>
      </c>
      <c r="H54">
        <v>49.52084</v>
      </c>
      <c r="I54">
        <v>3.3035559999999999</v>
      </c>
      <c r="J54">
        <v>9.0295070000000006</v>
      </c>
      <c r="K54">
        <v>7.2734430000000003</v>
      </c>
    </row>
    <row r="55" spans="1:11" x14ac:dyDescent="0.25">
      <c r="A55" s="1">
        <v>38139</v>
      </c>
      <c r="B55">
        <v>15.784580999999999</v>
      </c>
      <c r="C55">
        <v>13.176759000000001</v>
      </c>
      <c r="D55">
        <v>22.338927999999999</v>
      </c>
      <c r="E55">
        <v>30.49333</v>
      </c>
      <c r="F55">
        <v>9.0500000000000007</v>
      </c>
      <c r="G55">
        <v>9.2932679999999994</v>
      </c>
      <c r="H55">
        <v>48.354149</v>
      </c>
      <c r="I55">
        <v>3.3227069999999999</v>
      </c>
      <c r="J55">
        <v>8.7801329999999993</v>
      </c>
      <c r="K55">
        <v>7.3420709999999998</v>
      </c>
    </row>
    <row r="56" spans="1:11" x14ac:dyDescent="0.25">
      <c r="A56" s="1">
        <v>38169</v>
      </c>
      <c r="B56">
        <v>15.598039</v>
      </c>
      <c r="C56">
        <v>13.964128000000001</v>
      </c>
      <c r="D56">
        <v>21.364015999999999</v>
      </c>
      <c r="E56">
        <v>27.4</v>
      </c>
      <c r="F56">
        <v>8.85</v>
      </c>
      <c r="G56">
        <v>9.7286459999999995</v>
      </c>
      <c r="H56">
        <v>46.767798999999997</v>
      </c>
      <c r="I56">
        <v>3.159923</v>
      </c>
      <c r="J56">
        <v>9.1282200000000007</v>
      </c>
      <c r="K56">
        <v>7.512524</v>
      </c>
    </row>
    <row r="57" spans="1:11" x14ac:dyDescent="0.25">
      <c r="A57" s="1">
        <v>38200</v>
      </c>
      <c r="B57">
        <v>15.864527000000001</v>
      </c>
      <c r="C57">
        <v>13.649713</v>
      </c>
      <c r="D57">
        <v>22.103603</v>
      </c>
      <c r="E57">
        <v>26.376671000000002</v>
      </c>
      <c r="F57">
        <v>8.4499999999999993</v>
      </c>
      <c r="G57">
        <v>9.789021</v>
      </c>
      <c r="H57">
        <v>46.011702999999997</v>
      </c>
      <c r="I57">
        <v>3.3610090000000001</v>
      </c>
      <c r="J57">
        <v>9.630592</v>
      </c>
      <c r="K57">
        <v>7.5756500000000004</v>
      </c>
    </row>
    <row r="58" spans="1:11" x14ac:dyDescent="0.25">
      <c r="A58" s="1">
        <v>38231</v>
      </c>
      <c r="B58">
        <v>15.944473</v>
      </c>
      <c r="C58">
        <v>13.599798</v>
      </c>
      <c r="D58">
        <v>22.355734000000002</v>
      </c>
      <c r="E58">
        <v>32.113331000000002</v>
      </c>
      <c r="F58">
        <v>8.5</v>
      </c>
      <c r="G58">
        <v>10.087631</v>
      </c>
      <c r="H58">
        <v>49.443641999999997</v>
      </c>
      <c r="I58">
        <v>3.9163899999999998</v>
      </c>
      <c r="J58">
        <v>9.3674590000000002</v>
      </c>
      <c r="K58">
        <v>8.023733</v>
      </c>
    </row>
    <row r="59" spans="1:11" x14ac:dyDescent="0.25">
      <c r="A59" s="1">
        <v>38261</v>
      </c>
      <c r="B59">
        <v>16.708376000000001</v>
      </c>
      <c r="C59">
        <v>14.269149000000001</v>
      </c>
      <c r="D59">
        <v>23.196171</v>
      </c>
      <c r="E59">
        <v>35.783329000000002</v>
      </c>
      <c r="F59">
        <v>8</v>
      </c>
      <c r="G59">
        <v>10.844982999999999</v>
      </c>
      <c r="H59">
        <v>50.385753999999999</v>
      </c>
      <c r="I59">
        <v>3.7344550000000001</v>
      </c>
      <c r="J59">
        <v>9.5621729999999996</v>
      </c>
      <c r="K59">
        <v>8.4167349999999992</v>
      </c>
    </row>
    <row r="60" spans="1:11" x14ac:dyDescent="0.25">
      <c r="A60" s="1">
        <v>38292</v>
      </c>
      <c r="B60">
        <v>16.619554999999998</v>
      </c>
      <c r="C60">
        <v>14.551605</v>
      </c>
      <c r="D60">
        <v>24.482056</v>
      </c>
      <c r="E60">
        <v>34.936667999999997</v>
      </c>
      <c r="F60">
        <v>7.85</v>
      </c>
      <c r="G60">
        <v>11.367478</v>
      </c>
      <c r="H60">
        <v>63.223376999999999</v>
      </c>
      <c r="I60">
        <v>3.7631809999999999</v>
      </c>
      <c r="J60">
        <v>9.9709690000000002</v>
      </c>
      <c r="K60">
        <v>8.8031849999999991</v>
      </c>
    </row>
    <row r="61" spans="1:11" x14ac:dyDescent="0.25">
      <c r="A61" s="1">
        <v>38322</v>
      </c>
      <c r="B61">
        <v>14.674241</v>
      </c>
      <c r="C61">
        <v>14.586912999999999</v>
      </c>
      <c r="D61">
        <v>24.464575</v>
      </c>
      <c r="E61">
        <v>32.926670000000001</v>
      </c>
      <c r="F61">
        <v>8</v>
      </c>
      <c r="G61">
        <v>12.081772000000001</v>
      </c>
      <c r="H61">
        <v>60.272938000000003</v>
      </c>
      <c r="I61">
        <v>3.399311</v>
      </c>
      <c r="J61">
        <v>10.210653000000001</v>
      </c>
      <c r="K61">
        <v>9.4204489999999996</v>
      </c>
    </row>
    <row r="62" spans="1:11" x14ac:dyDescent="0.25">
      <c r="A62" s="1">
        <v>38353</v>
      </c>
      <c r="B62">
        <v>14.061330999999999</v>
      </c>
      <c r="C62">
        <v>15.083342</v>
      </c>
      <c r="D62">
        <v>22.861723000000001</v>
      </c>
      <c r="E62">
        <v>29.440000999999999</v>
      </c>
      <c r="F62">
        <v>8.0500000000000007</v>
      </c>
      <c r="G62">
        <v>12.3225</v>
      </c>
      <c r="H62">
        <v>59.050629000000001</v>
      </c>
      <c r="I62">
        <v>3.1982249999999999</v>
      </c>
      <c r="J62">
        <v>10.439689</v>
      </c>
      <c r="K62">
        <v>10.046671</v>
      </c>
    </row>
    <row r="63" spans="1:11" x14ac:dyDescent="0.25">
      <c r="A63" s="1">
        <v>38384</v>
      </c>
      <c r="B63">
        <v>16.042176999999999</v>
      </c>
      <c r="C63">
        <v>14.655163</v>
      </c>
      <c r="D63">
        <v>25.814343999999998</v>
      </c>
      <c r="E63">
        <v>27.02</v>
      </c>
      <c r="F63">
        <v>7.95</v>
      </c>
      <c r="G63">
        <v>12.788982000000001</v>
      </c>
      <c r="H63">
        <v>67.979408000000006</v>
      </c>
      <c r="I63">
        <v>3.6387</v>
      </c>
      <c r="J63">
        <v>10.251165</v>
      </c>
      <c r="K63">
        <v>9.9341690000000007</v>
      </c>
    </row>
    <row r="64" spans="1:11" x14ac:dyDescent="0.25">
      <c r="A64" s="1">
        <v>38412</v>
      </c>
      <c r="B64">
        <v>15.677987999999999</v>
      </c>
      <c r="C64">
        <v>15.419782</v>
      </c>
      <c r="D64">
        <v>24.464575</v>
      </c>
      <c r="E64">
        <v>30.90333</v>
      </c>
      <c r="F64">
        <v>7.65</v>
      </c>
      <c r="G64">
        <v>12.76558</v>
      </c>
      <c r="H64">
        <v>71.357292000000001</v>
      </c>
      <c r="I64">
        <v>3.3035559999999999</v>
      </c>
      <c r="J64">
        <v>9.9656610000000008</v>
      </c>
      <c r="K64">
        <v>9.9845849999999992</v>
      </c>
    </row>
    <row r="65" spans="1:11" x14ac:dyDescent="0.25">
      <c r="A65" s="1">
        <v>38443</v>
      </c>
      <c r="B65">
        <v>14.845426</v>
      </c>
      <c r="C65">
        <v>15.566967999999999</v>
      </c>
      <c r="D65">
        <v>23.789694000000001</v>
      </c>
      <c r="E65">
        <v>27.00667</v>
      </c>
      <c r="F65">
        <v>7.09</v>
      </c>
      <c r="G65">
        <v>12.238676999999999</v>
      </c>
      <c r="H65">
        <v>83.982017999999997</v>
      </c>
      <c r="I65">
        <v>2.8726579999999999</v>
      </c>
      <c r="J65">
        <v>9.6209030000000002</v>
      </c>
      <c r="K65">
        <v>10.076878000000001</v>
      </c>
    </row>
    <row r="66" spans="1:11" x14ac:dyDescent="0.25">
      <c r="A66" s="1">
        <v>38473</v>
      </c>
      <c r="B66">
        <v>13.106773</v>
      </c>
      <c r="C66">
        <v>14.82986</v>
      </c>
      <c r="D66">
        <v>24.10183</v>
      </c>
      <c r="E66">
        <v>34.853329000000002</v>
      </c>
      <c r="F66">
        <v>7.09</v>
      </c>
      <c r="G66">
        <v>13.009418999999999</v>
      </c>
      <c r="H66">
        <v>79.792762999999994</v>
      </c>
      <c r="I66">
        <v>2.7769020000000002</v>
      </c>
      <c r="J66">
        <v>10.089695000000001</v>
      </c>
      <c r="K66">
        <v>10.460044999999999</v>
      </c>
    </row>
    <row r="67" spans="1:11" x14ac:dyDescent="0.25">
      <c r="A67" s="1">
        <v>38504</v>
      </c>
      <c r="B67">
        <v>13.66849</v>
      </c>
      <c r="C67">
        <v>14.948410000000001</v>
      </c>
      <c r="D67">
        <v>25.915295</v>
      </c>
      <c r="E67">
        <v>30.056668999999999</v>
      </c>
      <c r="F67">
        <v>7.36</v>
      </c>
      <c r="G67">
        <v>11.972732000000001</v>
      </c>
      <c r="H67">
        <v>79.496741999999998</v>
      </c>
      <c r="I67">
        <v>3.1120450000000002</v>
      </c>
      <c r="J67">
        <v>10.253310000000001</v>
      </c>
      <c r="K67">
        <v>11.220757000000001</v>
      </c>
    </row>
    <row r="68" spans="1:11" x14ac:dyDescent="0.25">
      <c r="A68" s="1">
        <v>38534</v>
      </c>
      <c r="B68">
        <v>13.356427</v>
      </c>
      <c r="C68">
        <v>15.456305</v>
      </c>
      <c r="D68">
        <v>25.407145</v>
      </c>
      <c r="E68">
        <v>28.860001</v>
      </c>
      <c r="F68">
        <v>7.35</v>
      </c>
      <c r="G68">
        <v>13.931414</v>
      </c>
      <c r="H68">
        <v>76.198463000000004</v>
      </c>
      <c r="I68">
        <v>3.1694990000000001</v>
      </c>
      <c r="J68">
        <v>9.8169970000000006</v>
      </c>
      <c r="K68">
        <v>11.893454</v>
      </c>
    </row>
    <row r="69" spans="1:11" x14ac:dyDescent="0.25">
      <c r="A69" s="1">
        <v>38565</v>
      </c>
      <c r="B69">
        <v>13.730903</v>
      </c>
      <c r="C69">
        <v>16.196535000000001</v>
      </c>
      <c r="D69">
        <v>26.347216</v>
      </c>
      <c r="E69">
        <v>30.92333</v>
      </c>
      <c r="F69">
        <v>8.4700000000000006</v>
      </c>
      <c r="G69">
        <v>13.447291999999999</v>
      </c>
      <c r="H69">
        <v>78.689278000000002</v>
      </c>
      <c r="I69">
        <v>3.4184619999999999</v>
      </c>
      <c r="J69">
        <v>10.246180000000001</v>
      </c>
      <c r="K69">
        <v>12.140306000000001</v>
      </c>
    </row>
    <row r="70" spans="1:11" x14ac:dyDescent="0.25">
      <c r="A70" s="1">
        <v>38596</v>
      </c>
      <c r="B70">
        <v>15.362562</v>
      </c>
      <c r="C70">
        <v>16.603148999999998</v>
      </c>
      <c r="D70">
        <v>28.540709</v>
      </c>
      <c r="E70">
        <v>26.433330999999999</v>
      </c>
      <c r="F70">
        <v>8.5</v>
      </c>
      <c r="G70">
        <v>14.163178</v>
      </c>
      <c r="H70">
        <v>77.926933000000005</v>
      </c>
      <c r="I70">
        <v>3.9355410000000002</v>
      </c>
      <c r="J70">
        <v>10.820325</v>
      </c>
      <c r="K70">
        <v>14.304967</v>
      </c>
    </row>
    <row r="71" spans="1:11" x14ac:dyDescent="0.25">
      <c r="A71" s="1">
        <v>38626</v>
      </c>
      <c r="B71">
        <v>14.444201</v>
      </c>
      <c r="C71">
        <v>15.357044999999999</v>
      </c>
      <c r="D71">
        <v>25.110724999999999</v>
      </c>
      <c r="E71">
        <v>24.206671</v>
      </c>
      <c r="F71">
        <v>8.5</v>
      </c>
      <c r="G71">
        <v>14.868334000000001</v>
      </c>
      <c r="H71">
        <v>81.315055999999998</v>
      </c>
      <c r="I71">
        <v>3.4567649999999999</v>
      </c>
      <c r="J71">
        <v>10.709908</v>
      </c>
      <c r="K71">
        <v>13.055771</v>
      </c>
    </row>
    <row r="72" spans="1:11" x14ac:dyDescent="0.25">
      <c r="A72" s="1">
        <v>38657</v>
      </c>
      <c r="B72">
        <v>15.246649</v>
      </c>
      <c r="C72">
        <v>14.551273</v>
      </c>
      <c r="D72">
        <v>26.279464999999998</v>
      </c>
      <c r="E72">
        <v>23.620000999999998</v>
      </c>
      <c r="F72">
        <v>8.48</v>
      </c>
      <c r="G72">
        <v>16.216042999999999</v>
      </c>
      <c r="H72">
        <v>88.227089000000007</v>
      </c>
      <c r="I72">
        <v>4.4717700000000002</v>
      </c>
      <c r="J72">
        <v>11.083517000000001</v>
      </c>
      <c r="K72">
        <v>14.782698</v>
      </c>
    </row>
    <row r="73" spans="1:11" x14ac:dyDescent="0.25">
      <c r="A73" s="1">
        <v>38687</v>
      </c>
      <c r="B73">
        <v>20.525026</v>
      </c>
      <c r="C73">
        <v>14.677671999999999</v>
      </c>
      <c r="D73">
        <v>27.543167</v>
      </c>
      <c r="E73">
        <v>25.58333</v>
      </c>
      <c r="F73">
        <v>9.3000000000000007</v>
      </c>
      <c r="G73">
        <v>16.196918</v>
      </c>
      <c r="H73">
        <v>100.10378300000001</v>
      </c>
      <c r="I73">
        <v>5.448474</v>
      </c>
      <c r="J73">
        <v>11.747972000000001</v>
      </c>
      <c r="K73">
        <v>14.820747000000001</v>
      </c>
    </row>
    <row r="74" spans="1:11" x14ac:dyDescent="0.25">
      <c r="A74" s="1">
        <v>38718</v>
      </c>
      <c r="B74">
        <v>24.89395</v>
      </c>
      <c r="C74">
        <v>14.665877999999999</v>
      </c>
      <c r="D74">
        <v>30.339119</v>
      </c>
      <c r="E74">
        <v>25.75</v>
      </c>
      <c r="F74">
        <v>8.9</v>
      </c>
      <c r="G74">
        <v>18.102004999999998</v>
      </c>
      <c r="H74">
        <v>103.49711600000001</v>
      </c>
      <c r="I74">
        <v>5.5059269999999998</v>
      </c>
      <c r="J74">
        <v>10.84901</v>
      </c>
      <c r="K74">
        <v>14.484878</v>
      </c>
    </row>
    <row r="75" spans="1:11" x14ac:dyDescent="0.25">
      <c r="A75" s="1">
        <v>38749</v>
      </c>
      <c r="B75">
        <v>25.883648000000001</v>
      </c>
      <c r="C75">
        <v>14.724527</v>
      </c>
      <c r="D75">
        <v>26.387388000000001</v>
      </c>
      <c r="E75">
        <v>26.806668999999999</v>
      </c>
      <c r="F75">
        <v>8.5299999999999994</v>
      </c>
      <c r="G75">
        <v>18.699551</v>
      </c>
      <c r="H75">
        <v>102.641609</v>
      </c>
      <c r="I75">
        <v>4.6632800000000003</v>
      </c>
      <c r="J75">
        <v>11.293290000000001</v>
      </c>
      <c r="K75">
        <v>14.24672</v>
      </c>
    </row>
    <row r="76" spans="1:11" x14ac:dyDescent="0.25">
      <c r="A76" s="1">
        <v>38777</v>
      </c>
      <c r="B76">
        <v>31.711445000000001</v>
      </c>
      <c r="C76">
        <v>14.996408000000001</v>
      </c>
      <c r="D76">
        <v>26.999275000000001</v>
      </c>
      <c r="E76">
        <v>32.963329000000002</v>
      </c>
      <c r="F76">
        <v>7.75</v>
      </c>
      <c r="G76">
        <v>18.601130000000001</v>
      </c>
      <c r="H76">
        <v>112.53632399999999</v>
      </c>
      <c r="I76">
        <v>5.400595</v>
      </c>
      <c r="J76">
        <v>10.785093</v>
      </c>
      <c r="K76">
        <v>13.790146999999999</v>
      </c>
    </row>
    <row r="77" spans="1:11" x14ac:dyDescent="0.25">
      <c r="A77" s="1">
        <v>38808</v>
      </c>
      <c r="B77">
        <v>36.593547999999998</v>
      </c>
      <c r="C77">
        <v>14.857205</v>
      </c>
      <c r="D77">
        <v>28.894396</v>
      </c>
      <c r="E77">
        <v>28.556668999999999</v>
      </c>
      <c r="F77">
        <v>8.08</v>
      </c>
      <c r="G77">
        <v>17.728677999999999</v>
      </c>
      <c r="H77">
        <v>110.20912199999999</v>
      </c>
      <c r="I77">
        <v>5.5921060000000002</v>
      </c>
      <c r="J77">
        <v>10.841555</v>
      </c>
      <c r="K77">
        <v>13.396672000000001</v>
      </c>
    </row>
    <row r="78" spans="1:11" x14ac:dyDescent="0.25">
      <c r="A78" s="1">
        <v>38838</v>
      </c>
      <c r="B78">
        <v>32.934193</v>
      </c>
      <c r="C78">
        <v>14.317921</v>
      </c>
      <c r="D78">
        <v>28.554473999999999</v>
      </c>
      <c r="E78">
        <v>23.793329</v>
      </c>
      <c r="F78">
        <v>7.3</v>
      </c>
      <c r="G78">
        <v>17.240639000000002</v>
      </c>
      <c r="H78">
        <v>104.643715</v>
      </c>
      <c r="I78">
        <v>5.3431430000000004</v>
      </c>
      <c r="J78">
        <v>10.813435999999999</v>
      </c>
      <c r="K78">
        <v>14.84761</v>
      </c>
    </row>
    <row r="79" spans="1:11" x14ac:dyDescent="0.25">
      <c r="A79" s="1">
        <v>38869</v>
      </c>
      <c r="B79">
        <v>33.032383000000003</v>
      </c>
      <c r="C79">
        <v>14.226245</v>
      </c>
      <c r="D79">
        <v>28.109383000000001</v>
      </c>
      <c r="E79">
        <v>25.933330999999999</v>
      </c>
      <c r="F79">
        <v>6.96</v>
      </c>
      <c r="G79">
        <v>17.244174999999998</v>
      </c>
      <c r="H79">
        <v>97.797859000000003</v>
      </c>
      <c r="I79">
        <v>5.1899350000000002</v>
      </c>
      <c r="J79">
        <v>10.762027</v>
      </c>
      <c r="K79">
        <v>13.806872</v>
      </c>
    </row>
    <row r="80" spans="1:11" x14ac:dyDescent="0.25">
      <c r="A80" s="1">
        <v>38899</v>
      </c>
      <c r="B80">
        <v>36.075893000000001</v>
      </c>
      <c r="C80">
        <v>14.086677</v>
      </c>
      <c r="D80">
        <v>29.618435000000002</v>
      </c>
      <c r="E80">
        <v>24.733329999999999</v>
      </c>
      <c r="F80">
        <v>6.62</v>
      </c>
      <c r="G80">
        <v>16.216949</v>
      </c>
      <c r="H80">
        <v>86.657402000000005</v>
      </c>
      <c r="I80">
        <v>5.1133309999999996</v>
      </c>
      <c r="J80">
        <v>11.099057999999999</v>
      </c>
      <c r="K80">
        <v>13.936946000000001</v>
      </c>
    </row>
    <row r="81" spans="1:11" x14ac:dyDescent="0.25">
      <c r="A81" s="1">
        <v>38930</v>
      </c>
      <c r="B81">
        <v>37.468220000000002</v>
      </c>
      <c r="C81">
        <v>15.047254000000001</v>
      </c>
      <c r="D81">
        <v>31.545255999999998</v>
      </c>
      <c r="E81">
        <v>30.42333</v>
      </c>
      <c r="F81">
        <v>7</v>
      </c>
      <c r="G81">
        <v>16.786591999999999</v>
      </c>
      <c r="H81">
        <v>88.544021999999998</v>
      </c>
      <c r="I81">
        <v>5.2378119999999999</v>
      </c>
      <c r="J81">
        <v>11.660945999999999</v>
      </c>
      <c r="K81">
        <v>15.559827</v>
      </c>
    </row>
    <row r="82" spans="1:11" x14ac:dyDescent="0.25">
      <c r="A82" s="1">
        <v>38961</v>
      </c>
      <c r="B82">
        <v>30.890305000000001</v>
      </c>
      <c r="C82">
        <v>16.548162000000001</v>
      </c>
      <c r="D82">
        <v>29.268875000000001</v>
      </c>
      <c r="E82">
        <v>38.196671000000002</v>
      </c>
      <c r="F82">
        <v>7.32</v>
      </c>
      <c r="G82">
        <v>16.644179999999999</v>
      </c>
      <c r="H82">
        <v>91.567856000000006</v>
      </c>
      <c r="I82">
        <v>4.6441290000000004</v>
      </c>
      <c r="J82">
        <v>11.637829</v>
      </c>
      <c r="K82">
        <v>15.246134</v>
      </c>
    </row>
    <row r="83" spans="1:11" x14ac:dyDescent="0.25">
      <c r="A83" s="1">
        <v>38991</v>
      </c>
      <c r="B83">
        <v>36.995193</v>
      </c>
      <c r="C83">
        <v>17.489151</v>
      </c>
      <c r="D83">
        <v>29.626963</v>
      </c>
      <c r="E83">
        <v>43.966670999999998</v>
      </c>
      <c r="F83">
        <v>7.66</v>
      </c>
      <c r="G83">
        <v>19.180119000000001</v>
      </c>
      <c r="H83">
        <v>88.586578000000003</v>
      </c>
      <c r="I83">
        <v>4.5675249999999998</v>
      </c>
      <c r="J83">
        <v>12.331246999999999</v>
      </c>
      <c r="K83">
        <v>16.00095</v>
      </c>
    </row>
    <row r="84" spans="1:11" x14ac:dyDescent="0.25">
      <c r="A84" s="1">
        <v>39022</v>
      </c>
      <c r="B84">
        <v>44.974369000000003</v>
      </c>
      <c r="C84">
        <v>15.475410999999999</v>
      </c>
      <c r="D84">
        <v>30.488052</v>
      </c>
      <c r="E84">
        <v>52.916671999999998</v>
      </c>
      <c r="F84">
        <v>7.89</v>
      </c>
      <c r="G84">
        <v>19.223130999999999</v>
      </c>
      <c r="H84">
        <v>88.723433999999997</v>
      </c>
      <c r="I84">
        <v>6.2240900000000003</v>
      </c>
      <c r="J84">
        <v>13.160481000000001</v>
      </c>
      <c r="K84">
        <v>17.560499</v>
      </c>
    </row>
    <row r="85" spans="1:11" x14ac:dyDescent="0.25">
      <c r="A85" s="1">
        <v>39052</v>
      </c>
      <c r="B85">
        <v>42.921562000000002</v>
      </c>
      <c r="C85">
        <v>17.323643000000001</v>
      </c>
      <c r="D85">
        <v>30.664971999999999</v>
      </c>
      <c r="E85">
        <v>49.666671999999998</v>
      </c>
      <c r="F85">
        <v>8.1300000000000008</v>
      </c>
      <c r="G85">
        <v>17.950437999999998</v>
      </c>
      <c r="H85">
        <v>87.017227000000005</v>
      </c>
      <c r="I85">
        <v>6.0421560000000003</v>
      </c>
      <c r="J85">
        <v>13.195512000000001</v>
      </c>
      <c r="K85">
        <v>18.709675000000001</v>
      </c>
    </row>
    <row r="86" spans="1:11" x14ac:dyDescent="0.25">
      <c r="A86" s="1">
        <v>39083</v>
      </c>
      <c r="B86">
        <v>42.118279000000001</v>
      </c>
      <c r="C86">
        <v>17.257614</v>
      </c>
      <c r="D86">
        <v>29.783940999999999</v>
      </c>
      <c r="E86">
        <v>50.02</v>
      </c>
      <c r="F86">
        <v>9.15</v>
      </c>
      <c r="G86">
        <v>19.349253000000001</v>
      </c>
      <c r="H86">
        <v>82.666359</v>
      </c>
      <c r="I86">
        <v>6.4347529999999997</v>
      </c>
      <c r="J86">
        <v>12.442316999999999</v>
      </c>
      <c r="K86">
        <v>16.89967</v>
      </c>
    </row>
    <row r="87" spans="1:11" x14ac:dyDescent="0.25">
      <c r="A87" s="1">
        <v>39114</v>
      </c>
      <c r="B87">
        <v>41.207667999999998</v>
      </c>
      <c r="C87">
        <v>17.123753000000001</v>
      </c>
      <c r="D87">
        <v>29.869484</v>
      </c>
      <c r="E87">
        <v>54.686667999999997</v>
      </c>
      <c r="F87">
        <v>9.8800000000000008</v>
      </c>
      <c r="G87">
        <v>18.429584999999999</v>
      </c>
      <c r="H87">
        <v>78.620536999999999</v>
      </c>
      <c r="I87">
        <v>6.6837160000000004</v>
      </c>
      <c r="J87">
        <v>12.025793</v>
      </c>
      <c r="K87">
        <v>16.645962000000001</v>
      </c>
    </row>
    <row r="88" spans="1:11" x14ac:dyDescent="0.25">
      <c r="A88" s="1">
        <v>39142</v>
      </c>
      <c r="B88">
        <v>36.544497999999997</v>
      </c>
      <c r="C88">
        <v>18.21142</v>
      </c>
      <c r="D88">
        <v>28.175854000000001</v>
      </c>
      <c r="E88">
        <v>52.5</v>
      </c>
      <c r="F88">
        <v>9.98</v>
      </c>
      <c r="G88">
        <v>18.364666</v>
      </c>
      <c r="H88">
        <v>71.399428999999998</v>
      </c>
      <c r="I88">
        <v>6.4634790000000004</v>
      </c>
      <c r="J88">
        <v>12.190932999999999</v>
      </c>
      <c r="K88">
        <v>17.728266000000001</v>
      </c>
    </row>
    <row r="89" spans="1:11" x14ac:dyDescent="0.25">
      <c r="A89" s="1">
        <v>39173</v>
      </c>
      <c r="B89">
        <v>34.951335999999998</v>
      </c>
      <c r="C89">
        <v>21.105723999999999</v>
      </c>
      <c r="D89">
        <v>26.644741</v>
      </c>
      <c r="E89">
        <v>48.599997999999999</v>
      </c>
      <c r="F89">
        <v>9.9</v>
      </c>
      <c r="G89">
        <v>20.221439</v>
      </c>
      <c r="H89">
        <v>77.765975999999995</v>
      </c>
      <c r="I89">
        <v>6.1570619999999998</v>
      </c>
      <c r="J89">
        <v>12.686351</v>
      </c>
      <c r="K89">
        <v>17.873842</v>
      </c>
    </row>
    <row r="90" spans="1:11" x14ac:dyDescent="0.25">
      <c r="A90" s="1">
        <v>39203</v>
      </c>
      <c r="B90">
        <v>34.834969000000001</v>
      </c>
      <c r="C90">
        <v>22.279831000000001</v>
      </c>
      <c r="D90">
        <v>26.584866999999999</v>
      </c>
      <c r="E90">
        <v>59.096668000000001</v>
      </c>
      <c r="F90">
        <v>11.55</v>
      </c>
      <c r="G90">
        <v>21.199608000000001</v>
      </c>
      <c r="H90">
        <v>80.576469000000003</v>
      </c>
      <c r="I90">
        <v>5.8506460000000002</v>
      </c>
      <c r="J90">
        <v>12.885636</v>
      </c>
      <c r="K90">
        <v>17.84853</v>
      </c>
    </row>
    <row r="91" spans="1:11" x14ac:dyDescent="0.25">
      <c r="A91" s="1">
        <v>39234</v>
      </c>
      <c r="B91">
        <v>34.655963999999997</v>
      </c>
      <c r="C91">
        <v>22.770916</v>
      </c>
      <c r="D91">
        <v>26.626650000000001</v>
      </c>
      <c r="E91">
        <v>71.466667000000001</v>
      </c>
      <c r="F91">
        <v>11.95</v>
      </c>
      <c r="G91">
        <v>19.708722999999999</v>
      </c>
      <c r="H91">
        <v>83.059708000000001</v>
      </c>
      <c r="I91">
        <v>5.9751269999999996</v>
      </c>
      <c r="J91">
        <v>11.855024</v>
      </c>
      <c r="K91">
        <v>16.5779</v>
      </c>
    </row>
    <row r="92" spans="1:11" x14ac:dyDescent="0.25">
      <c r="A92" s="1">
        <v>39264</v>
      </c>
      <c r="B92">
        <v>40.661686000000003</v>
      </c>
      <c r="C92">
        <v>22.948736</v>
      </c>
      <c r="D92">
        <v>30.116137999999999</v>
      </c>
      <c r="E92">
        <v>76.333327999999995</v>
      </c>
      <c r="F92">
        <v>10.95</v>
      </c>
      <c r="G92">
        <v>20.334007</v>
      </c>
      <c r="H92">
        <v>76.209412</v>
      </c>
      <c r="I92">
        <v>4.6441290000000004</v>
      </c>
      <c r="J92">
        <v>12.307779999999999</v>
      </c>
      <c r="K92">
        <v>16.788311</v>
      </c>
    </row>
    <row r="93" spans="1:11" x14ac:dyDescent="0.25">
      <c r="A93" s="1">
        <v>39295</v>
      </c>
      <c r="B93">
        <v>42.263804999999998</v>
      </c>
      <c r="C93">
        <v>23.011406000000001</v>
      </c>
      <c r="D93">
        <v>29.505901000000001</v>
      </c>
      <c r="E93">
        <v>90.209998999999996</v>
      </c>
      <c r="F93">
        <v>11.7</v>
      </c>
      <c r="G93">
        <v>20.399933000000001</v>
      </c>
      <c r="H93">
        <v>72.978783000000007</v>
      </c>
      <c r="I93">
        <v>4.9888479999999999</v>
      </c>
      <c r="J93">
        <v>11.938003</v>
      </c>
      <c r="K93">
        <v>16.928587</v>
      </c>
    </row>
    <row r="94" spans="1:11" x14ac:dyDescent="0.25">
      <c r="A94" s="1">
        <v>39326</v>
      </c>
      <c r="B94">
        <v>44.152351000000003</v>
      </c>
      <c r="C94">
        <v>22.732243</v>
      </c>
      <c r="D94">
        <v>34.336165999999999</v>
      </c>
      <c r="E94">
        <v>97.75</v>
      </c>
      <c r="F94">
        <v>11.39</v>
      </c>
      <c r="G94">
        <v>20.788150999999999</v>
      </c>
      <c r="H94">
        <v>72.515433999999999</v>
      </c>
      <c r="I94">
        <v>5.879372</v>
      </c>
      <c r="J94">
        <v>12.136768999999999</v>
      </c>
      <c r="K94">
        <v>17.388656999999998</v>
      </c>
    </row>
    <row r="95" spans="1:11" x14ac:dyDescent="0.25">
      <c r="A95" s="1">
        <v>39356</v>
      </c>
      <c r="B95">
        <v>48.323234999999997</v>
      </c>
      <c r="C95">
        <v>23.713201999999999</v>
      </c>
      <c r="D95">
        <v>36.098087</v>
      </c>
      <c r="E95">
        <v>117.75</v>
      </c>
      <c r="F95">
        <v>10.76</v>
      </c>
      <c r="G95">
        <v>19.554876</v>
      </c>
      <c r="H95">
        <v>81.087554999999995</v>
      </c>
      <c r="I95">
        <v>6.3102710000000002</v>
      </c>
      <c r="J95">
        <v>12.335533</v>
      </c>
      <c r="K95">
        <v>18.153627</v>
      </c>
    </row>
    <row r="96" spans="1:11" x14ac:dyDescent="0.25">
      <c r="A96" s="1">
        <v>39387</v>
      </c>
      <c r="B96">
        <v>42.952995000000001</v>
      </c>
      <c r="C96">
        <v>22.597977</v>
      </c>
      <c r="D96">
        <v>34.654170999999998</v>
      </c>
      <c r="E96">
        <v>113.83000199999999</v>
      </c>
      <c r="F96">
        <v>11.37</v>
      </c>
      <c r="G96">
        <v>17.861035999999999</v>
      </c>
      <c r="H96">
        <v>73.941047999999995</v>
      </c>
      <c r="I96">
        <v>5.5921060000000002</v>
      </c>
      <c r="J96">
        <v>13.069578</v>
      </c>
      <c r="K96">
        <v>17.388656999999998</v>
      </c>
    </row>
    <row r="97" spans="1:11" x14ac:dyDescent="0.25">
      <c r="A97" s="1">
        <v>39417</v>
      </c>
      <c r="B97">
        <v>48.708098999999997</v>
      </c>
      <c r="C97">
        <v>22.793427000000001</v>
      </c>
      <c r="D97">
        <v>36.040688000000003</v>
      </c>
      <c r="E97">
        <v>112.55999799999999</v>
      </c>
      <c r="F97">
        <v>11.59</v>
      </c>
      <c r="G97">
        <v>17.215233000000001</v>
      </c>
      <c r="H97">
        <v>71.791611000000003</v>
      </c>
      <c r="I97">
        <v>5.5825310000000004</v>
      </c>
      <c r="J97">
        <v>13.337667</v>
      </c>
      <c r="K97">
        <v>18.778219</v>
      </c>
    </row>
    <row r="98" spans="1:11" x14ac:dyDescent="0.25">
      <c r="A98" s="1">
        <v>39448</v>
      </c>
      <c r="B98">
        <v>56.897713000000003</v>
      </c>
      <c r="C98">
        <v>20.255783000000001</v>
      </c>
      <c r="D98">
        <v>44.692855999999999</v>
      </c>
      <c r="E98">
        <v>94.059997999999993</v>
      </c>
      <c r="F98">
        <v>10.050000000000001</v>
      </c>
      <c r="G98">
        <v>18.911346000000002</v>
      </c>
      <c r="H98">
        <v>67.062813000000006</v>
      </c>
      <c r="I98">
        <v>6.3198460000000001</v>
      </c>
      <c r="J98">
        <v>13.154883</v>
      </c>
      <c r="K98">
        <v>18.557987000000001</v>
      </c>
    </row>
    <row r="99" spans="1:11" x14ac:dyDescent="0.25">
      <c r="A99" s="1">
        <v>39479</v>
      </c>
      <c r="B99">
        <v>60.862746999999999</v>
      </c>
      <c r="C99">
        <v>20.696753000000001</v>
      </c>
      <c r="D99">
        <v>44.166645000000003</v>
      </c>
      <c r="E99">
        <v>102.529999</v>
      </c>
      <c r="F99">
        <v>10.9</v>
      </c>
      <c r="G99">
        <v>19.372869000000001</v>
      </c>
      <c r="H99">
        <v>67.049873000000005</v>
      </c>
      <c r="I99">
        <v>6.5400840000000002</v>
      </c>
      <c r="J99">
        <v>12.604314</v>
      </c>
      <c r="K99">
        <v>18.169329000000001</v>
      </c>
    </row>
    <row r="100" spans="1:11" x14ac:dyDescent="0.25">
      <c r="A100" s="1">
        <v>39508</v>
      </c>
      <c r="B100">
        <v>62.312721000000003</v>
      </c>
      <c r="C100">
        <v>20.162941</v>
      </c>
      <c r="D100">
        <v>38.714835999999998</v>
      </c>
      <c r="E100">
        <v>115.489998</v>
      </c>
      <c r="F100">
        <v>10.9</v>
      </c>
      <c r="G100">
        <v>18.524260999999999</v>
      </c>
      <c r="H100">
        <v>68.084075999999996</v>
      </c>
      <c r="I100">
        <v>6.779471</v>
      </c>
      <c r="J100">
        <v>12.96162</v>
      </c>
      <c r="K100">
        <v>19.081441999999999</v>
      </c>
    </row>
    <row r="101" spans="1:11" x14ac:dyDescent="0.25">
      <c r="A101" s="1">
        <v>39539</v>
      </c>
      <c r="B101">
        <v>56.752583000000001</v>
      </c>
      <c r="C101">
        <v>21.555983999999999</v>
      </c>
      <c r="D101">
        <v>33.392409999999998</v>
      </c>
      <c r="E101">
        <v>122.589996</v>
      </c>
      <c r="F101">
        <v>11.73</v>
      </c>
      <c r="G101">
        <v>19.801812999999999</v>
      </c>
      <c r="H101">
        <v>68.851105000000004</v>
      </c>
      <c r="I101">
        <v>6.5783860000000001</v>
      </c>
      <c r="J101">
        <v>13.214206000000001</v>
      </c>
      <c r="K101">
        <v>18.166895</v>
      </c>
    </row>
    <row r="102" spans="1:11" x14ac:dyDescent="0.25">
      <c r="A102" s="1">
        <v>39569</v>
      </c>
      <c r="B102">
        <v>63.123241</v>
      </c>
      <c r="C102">
        <v>20.530895000000001</v>
      </c>
      <c r="D102">
        <v>34.531081999999998</v>
      </c>
      <c r="E102">
        <v>137.41000399999999</v>
      </c>
      <c r="F102">
        <v>10.69</v>
      </c>
      <c r="G102">
        <v>20.905664000000002</v>
      </c>
      <c r="H102">
        <v>64.337990000000005</v>
      </c>
      <c r="I102">
        <v>7.708297</v>
      </c>
      <c r="J102">
        <v>14.069419999999999</v>
      </c>
      <c r="K102">
        <v>17.833739999999999</v>
      </c>
    </row>
    <row r="103" spans="1:11" x14ac:dyDescent="0.25">
      <c r="A103" s="1">
        <v>39600</v>
      </c>
      <c r="B103">
        <v>68.632469</v>
      </c>
      <c r="C103">
        <v>20.823778000000001</v>
      </c>
      <c r="D103">
        <v>40.407837000000001</v>
      </c>
      <c r="E103">
        <v>119.69000200000001</v>
      </c>
      <c r="F103">
        <v>10.16</v>
      </c>
      <c r="G103">
        <v>18.390077999999999</v>
      </c>
      <c r="H103">
        <v>60.483775999999999</v>
      </c>
      <c r="I103">
        <v>8.3211309999999994</v>
      </c>
      <c r="J103">
        <v>14.368376</v>
      </c>
      <c r="K103">
        <v>17.907482000000002</v>
      </c>
    </row>
    <row r="104" spans="1:11" x14ac:dyDescent="0.25">
      <c r="A104" s="1">
        <v>39630</v>
      </c>
      <c r="B104">
        <v>50.337069999999997</v>
      </c>
      <c r="C104">
        <v>22.809505000000001</v>
      </c>
      <c r="D104">
        <v>37.590282000000002</v>
      </c>
      <c r="E104">
        <v>125.839996</v>
      </c>
      <c r="F104">
        <v>10.9</v>
      </c>
      <c r="G104">
        <v>20.445919</v>
      </c>
      <c r="H104">
        <v>53.198757000000001</v>
      </c>
      <c r="I104">
        <v>8.0051389999999998</v>
      </c>
      <c r="J104">
        <v>14.536535000000001</v>
      </c>
      <c r="K104">
        <v>17.834956999999999</v>
      </c>
    </row>
    <row r="105" spans="1:11" x14ac:dyDescent="0.25">
      <c r="A105" s="1">
        <v>39661</v>
      </c>
      <c r="B105">
        <v>54.688842999999999</v>
      </c>
      <c r="C105">
        <v>23.56514</v>
      </c>
      <c r="D105">
        <v>32.033225999999999</v>
      </c>
      <c r="E105">
        <v>129.36999499999999</v>
      </c>
      <c r="F105">
        <v>11.59</v>
      </c>
      <c r="G105">
        <v>21.097279</v>
      </c>
      <c r="H105">
        <v>54.194800999999998</v>
      </c>
      <c r="I105">
        <v>8.0817420000000002</v>
      </c>
      <c r="J105">
        <v>14.824731999999999</v>
      </c>
      <c r="K105">
        <v>17.195404</v>
      </c>
    </row>
    <row r="106" spans="1:11" x14ac:dyDescent="0.25">
      <c r="A106" s="1">
        <v>39692</v>
      </c>
      <c r="B106">
        <v>52.131614999999996</v>
      </c>
      <c r="C106">
        <v>21.497404</v>
      </c>
      <c r="D106">
        <v>33.784438999999999</v>
      </c>
      <c r="E106">
        <v>71.709998999999996</v>
      </c>
      <c r="F106">
        <v>9.31</v>
      </c>
      <c r="G106">
        <v>19.230307</v>
      </c>
      <c r="H106">
        <v>46.470008999999997</v>
      </c>
      <c r="I106">
        <v>6.3581490000000001</v>
      </c>
      <c r="J106">
        <v>13.320867</v>
      </c>
      <c r="K106">
        <v>16.000349</v>
      </c>
    </row>
    <row r="107" spans="1:11" x14ac:dyDescent="0.25">
      <c r="A107" s="1">
        <v>39722</v>
      </c>
      <c r="B107">
        <v>29.843332</v>
      </c>
      <c r="C107">
        <v>20.519178</v>
      </c>
      <c r="D107">
        <v>23.892721000000002</v>
      </c>
      <c r="E107">
        <v>61.02</v>
      </c>
      <c r="F107">
        <v>9.6199999999999992</v>
      </c>
      <c r="G107">
        <v>19.984269999999999</v>
      </c>
      <c r="H107">
        <v>43.739037000000003</v>
      </c>
      <c r="I107">
        <v>4.7686120000000001</v>
      </c>
      <c r="J107">
        <v>13.509634</v>
      </c>
      <c r="K107">
        <v>17.504545</v>
      </c>
    </row>
    <row r="108" spans="1:11" x14ac:dyDescent="0.25">
      <c r="A108" s="1">
        <v>39753</v>
      </c>
      <c r="B108">
        <v>43.598545000000001</v>
      </c>
      <c r="C108">
        <v>14.61472</v>
      </c>
      <c r="D108">
        <v>32.700767999999997</v>
      </c>
      <c r="E108">
        <v>54.5</v>
      </c>
      <c r="F108">
        <v>9.77</v>
      </c>
      <c r="G108">
        <v>17.215039999999998</v>
      </c>
      <c r="H108">
        <v>36.825614999999999</v>
      </c>
      <c r="I108">
        <v>7.1720680000000003</v>
      </c>
      <c r="J108">
        <v>13.502008999999999</v>
      </c>
      <c r="K108">
        <v>17.804047000000001</v>
      </c>
    </row>
    <row r="109" spans="1:11" x14ac:dyDescent="0.25">
      <c r="A109" s="1">
        <v>39783</v>
      </c>
      <c r="B109">
        <v>56.321883999999997</v>
      </c>
      <c r="C109">
        <v>14.720154000000001</v>
      </c>
      <c r="D109">
        <v>39.212176999999997</v>
      </c>
      <c r="E109">
        <v>49.5</v>
      </c>
      <c r="F109">
        <v>9.6</v>
      </c>
      <c r="G109">
        <v>17.104277</v>
      </c>
      <c r="H109">
        <v>39.185443999999997</v>
      </c>
      <c r="I109">
        <v>9.2403809999999993</v>
      </c>
      <c r="J109">
        <v>14.138899</v>
      </c>
      <c r="K109">
        <v>16.524208000000002</v>
      </c>
    </row>
    <row r="110" spans="1:11" x14ac:dyDescent="0.25">
      <c r="A110" s="1">
        <v>39814</v>
      </c>
      <c r="B110">
        <v>58.771442</v>
      </c>
      <c r="C110">
        <v>14.945626000000001</v>
      </c>
      <c r="D110">
        <v>40.466330999999997</v>
      </c>
      <c r="E110">
        <v>67.779999000000004</v>
      </c>
      <c r="F110">
        <v>9.93</v>
      </c>
      <c r="G110">
        <v>16.588991</v>
      </c>
      <c r="H110">
        <v>43.670012999999997</v>
      </c>
      <c r="I110">
        <v>9.1925050000000006</v>
      </c>
      <c r="J110">
        <v>13.852301000000001</v>
      </c>
      <c r="K110">
        <v>16.369654000000001</v>
      </c>
    </row>
    <row r="111" spans="1:11" x14ac:dyDescent="0.25">
      <c r="A111" s="1">
        <v>39845</v>
      </c>
      <c r="B111">
        <v>57.380684000000002</v>
      </c>
      <c r="C111">
        <v>14.778968000000001</v>
      </c>
      <c r="D111">
        <v>33.721958000000001</v>
      </c>
      <c r="E111">
        <v>50.84</v>
      </c>
      <c r="F111">
        <v>9.3000000000000007</v>
      </c>
      <c r="G111">
        <v>15.774406000000001</v>
      </c>
      <c r="H111">
        <v>47.822764999999997</v>
      </c>
      <c r="I111">
        <v>10.274535999999999</v>
      </c>
      <c r="J111">
        <v>13.126745</v>
      </c>
      <c r="K111">
        <v>16.134450999999999</v>
      </c>
    </row>
    <row r="112" spans="1:11" x14ac:dyDescent="0.25">
      <c r="A112" s="1">
        <v>39873</v>
      </c>
      <c r="B112">
        <v>65.025443999999993</v>
      </c>
      <c r="C112">
        <v>14.951574000000001</v>
      </c>
      <c r="D112">
        <v>35.791744000000001</v>
      </c>
      <c r="E112">
        <v>54.490001999999997</v>
      </c>
      <c r="F112">
        <v>10.18</v>
      </c>
      <c r="G112">
        <v>17.449902000000002</v>
      </c>
      <c r="H112">
        <v>48.968052</v>
      </c>
      <c r="I112">
        <v>10.916098</v>
      </c>
      <c r="J112">
        <v>12.257213999999999</v>
      </c>
      <c r="K112">
        <v>15.042579999999999</v>
      </c>
    </row>
    <row r="113" spans="1:11" x14ac:dyDescent="0.25">
      <c r="A113" s="1">
        <v>39904</v>
      </c>
      <c r="B113">
        <v>47.475658000000003</v>
      </c>
      <c r="C113">
        <v>15.421383000000001</v>
      </c>
      <c r="D113">
        <v>30.301511999999999</v>
      </c>
      <c r="E113">
        <v>82.43</v>
      </c>
      <c r="F113">
        <v>10.58</v>
      </c>
      <c r="G113">
        <v>18.868986</v>
      </c>
      <c r="H113">
        <v>48.959311999999997</v>
      </c>
      <c r="I113">
        <v>9.0775980000000001</v>
      </c>
      <c r="J113">
        <v>12.727406</v>
      </c>
      <c r="K113">
        <v>15.04937</v>
      </c>
    </row>
    <row r="114" spans="1:11" x14ac:dyDescent="0.25">
      <c r="A114" s="1">
        <v>39934</v>
      </c>
      <c r="B114">
        <v>60.741824999999999</v>
      </c>
      <c r="C114">
        <v>15.082852000000001</v>
      </c>
      <c r="D114">
        <v>36.282879000000001</v>
      </c>
      <c r="E114">
        <v>85.529999000000004</v>
      </c>
      <c r="F114">
        <v>10.15</v>
      </c>
      <c r="G114">
        <v>18.380057999999998</v>
      </c>
      <c r="H114">
        <v>53.509033000000002</v>
      </c>
      <c r="I114">
        <v>10.360718</v>
      </c>
      <c r="J114">
        <v>12.825733</v>
      </c>
      <c r="K114">
        <v>16.306318000000001</v>
      </c>
    </row>
    <row r="115" spans="1:11" x14ac:dyDescent="0.25">
      <c r="A115" s="1">
        <v>39965</v>
      </c>
      <c r="B115">
        <v>55.143752999999997</v>
      </c>
      <c r="C115">
        <v>14.508549</v>
      </c>
      <c r="D115">
        <v>34.503402999999999</v>
      </c>
      <c r="E115">
        <v>82.68</v>
      </c>
      <c r="F115">
        <v>10.34</v>
      </c>
      <c r="G115">
        <v>19.545677000000001</v>
      </c>
      <c r="H115">
        <v>57.017840999999997</v>
      </c>
      <c r="I115">
        <v>10.035149000000001</v>
      </c>
      <c r="J115">
        <v>14.176156000000001</v>
      </c>
      <c r="K115">
        <v>17.463899999999999</v>
      </c>
    </row>
    <row r="116" spans="1:11" x14ac:dyDescent="0.25">
      <c r="A116" s="1">
        <v>39995</v>
      </c>
      <c r="B116">
        <v>56.871777000000002</v>
      </c>
      <c r="C116">
        <v>15.183688999999999</v>
      </c>
      <c r="D116">
        <v>33.154991000000003</v>
      </c>
      <c r="E116">
        <v>81.819999999999993</v>
      </c>
      <c r="F116">
        <v>10.95</v>
      </c>
      <c r="G116">
        <v>20.709869000000001</v>
      </c>
      <c r="H116">
        <v>55.079227000000003</v>
      </c>
      <c r="I116">
        <v>10.370295</v>
      </c>
      <c r="J116">
        <v>13.536823</v>
      </c>
      <c r="K116">
        <v>17.498273999999999</v>
      </c>
    </row>
    <row r="117" spans="1:11" x14ac:dyDescent="0.25">
      <c r="A117" s="1">
        <v>40026</v>
      </c>
      <c r="B117">
        <v>56.511783999999999</v>
      </c>
      <c r="C117">
        <v>16.516020000000001</v>
      </c>
      <c r="D117">
        <v>33.295997999999997</v>
      </c>
      <c r="E117">
        <v>80.349997999999999</v>
      </c>
      <c r="F117">
        <v>11.32</v>
      </c>
      <c r="G117">
        <v>20.919377999999998</v>
      </c>
      <c r="H117">
        <v>56.130093000000002</v>
      </c>
      <c r="I117">
        <v>10.820344</v>
      </c>
      <c r="J117">
        <v>13.695283999999999</v>
      </c>
      <c r="K117">
        <v>17.120262</v>
      </c>
    </row>
    <row r="118" spans="1:11" x14ac:dyDescent="0.25">
      <c r="A118" s="1">
        <v>40057</v>
      </c>
      <c r="B118">
        <v>65.169899000000001</v>
      </c>
      <c r="C118">
        <v>16.202888000000002</v>
      </c>
      <c r="D118">
        <v>35.728436000000002</v>
      </c>
      <c r="E118">
        <v>72.379997000000003</v>
      </c>
      <c r="F118">
        <v>12.54</v>
      </c>
      <c r="G118">
        <v>20.844266999999999</v>
      </c>
      <c r="H118">
        <v>56.534973000000001</v>
      </c>
      <c r="I118">
        <v>11.643838000000001</v>
      </c>
      <c r="J118">
        <v>14.032052</v>
      </c>
      <c r="K118">
        <v>17.343491</v>
      </c>
    </row>
    <row r="119" spans="1:11" x14ac:dyDescent="0.25">
      <c r="A119" s="1">
        <v>40087</v>
      </c>
      <c r="B119">
        <v>51.840713999999998</v>
      </c>
      <c r="C119">
        <v>16.135446999999999</v>
      </c>
      <c r="D119">
        <v>34.335957000000001</v>
      </c>
      <c r="E119">
        <v>63.82</v>
      </c>
      <c r="F119">
        <v>13.22</v>
      </c>
      <c r="G119">
        <v>20.871269000000002</v>
      </c>
      <c r="H119">
        <v>54.572147000000001</v>
      </c>
      <c r="I119">
        <v>11.548083</v>
      </c>
      <c r="J119">
        <v>14.547113</v>
      </c>
      <c r="K119">
        <v>17.565660000000001</v>
      </c>
    </row>
    <row r="120" spans="1:11" x14ac:dyDescent="0.25">
      <c r="A120" s="1">
        <v>40118</v>
      </c>
      <c r="B120">
        <v>59.22081</v>
      </c>
      <c r="C120">
        <v>17.400604000000001</v>
      </c>
      <c r="D120">
        <v>39.535705999999998</v>
      </c>
      <c r="E120">
        <v>60.970001000000003</v>
      </c>
      <c r="F120">
        <v>13.05</v>
      </c>
      <c r="G120">
        <v>22.068470000000001</v>
      </c>
      <c r="H120">
        <v>54.968079000000003</v>
      </c>
      <c r="I120">
        <v>13.453612</v>
      </c>
      <c r="J120">
        <v>15.867518</v>
      </c>
      <c r="K120">
        <v>18.128043999999999</v>
      </c>
    </row>
    <row r="121" spans="1:11" x14ac:dyDescent="0.25">
      <c r="A121" s="1">
        <v>40148</v>
      </c>
      <c r="B121">
        <v>51.228703000000003</v>
      </c>
      <c r="C121">
        <v>18.073698</v>
      </c>
      <c r="D121">
        <v>36.697960000000002</v>
      </c>
      <c r="E121">
        <v>71.029999000000004</v>
      </c>
      <c r="F121">
        <v>14.24</v>
      </c>
      <c r="G121">
        <v>22.882567999999999</v>
      </c>
      <c r="H121">
        <v>54.526496999999999</v>
      </c>
      <c r="I121">
        <v>14.286683</v>
      </c>
      <c r="J121">
        <v>16.756474000000001</v>
      </c>
      <c r="K121">
        <v>20.117664000000001</v>
      </c>
    </row>
    <row r="122" spans="1:11" x14ac:dyDescent="0.25">
      <c r="A122" s="1">
        <v>40179</v>
      </c>
      <c r="B122">
        <v>48.645663999999996</v>
      </c>
      <c r="C122">
        <v>17.367645</v>
      </c>
      <c r="D122">
        <v>32.856448999999998</v>
      </c>
      <c r="E122">
        <v>67.470000999999996</v>
      </c>
      <c r="F122">
        <v>14.09</v>
      </c>
      <c r="G122">
        <v>21.465204</v>
      </c>
      <c r="H122">
        <v>56.522446000000002</v>
      </c>
      <c r="I122">
        <v>12.160916</v>
      </c>
      <c r="J122">
        <v>15.459796000000001</v>
      </c>
      <c r="K122">
        <v>19.430239</v>
      </c>
    </row>
    <row r="123" spans="1:11" x14ac:dyDescent="0.25">
      <c r="A123" s="1">
        <v>40210</v>
      </c>
      <c r="B123">
        <v>54.684745999999997</v>
      </c>
      <c r="C123">
        <v>18.46143</v>
      </c>
      <c r="D123">
        <v>35.095866999999998</v>
      </c>
      <c r="E123">
        <v>74.550003000000004</v>
      </c>
      <c r="F123">
        <v>14.8</v>
      </c>
      <c r="G123">
        <v>22.262304</v>
      </c>
      <c r="H123">
        <v>56.622867999999997</v>
      </c>
      <c r="I123">
        <v>12.725871</v>
      </c>
      <c r="J123">
        <v>16.085184000000002</v>
      </c>
      <c r="K123">
        <v>19.128620000000002</v>
      </c>
    </row>
    <row r="124" spans="1:11" x14ac:dyDescent="0.25">
      <c r="A124" s="1">
        <v>40238</v>
      </c>
      <c r="B124">
        <v>51.066707999999998</v>
      </c>
      <c r="C124">
        <v>18.872377</v>
      </c>
      <c r="D124">
        <v>34.493954000000002</v>
      </c>
      <c r="E124">
        <v>75.25</v>
      </c>
      <c r="F124">
        <v>15.2</v>
      </c>
      <c r="G124">
        <v>24.814620999999999</v>
      </c>
      <c r="H124">
        <v>59.272357999999997</v>
      </c>
      <c r="I124">
        <v>11.806623</v>
      </c>
      <c r="J124">
        <v>16.585526999999999</v>
      </c>
      <c r="K124">
        <v>20.467182000000001</v>
      </c>
    </row>
    <row r="125" spans="1:11" x14ac:dyDescent="0.25">
      <c r="A125" s="1">
        <v>40269</v>
      </c>
      <c r="B125">
        <v>58.160575999999999</v>
      </c>
      <c r="C125">
        <v>19.567931999999999</v>
      </c>
      <c r="D125">
        <v>39.211761000000003</v>
      </c>
      <c r="E125">
        <v>72.400002000000001</v>
      </c>
      <c r="F125">
        <v>15.04</v>
      </c>
      <c r="G125">
        <v>24.702739999999999</v>
      </c>
      <c r="H125">
        <v>59.431846999999998</v>
      </c>
      <c r="I125">
        <v>14.937818999999999</v>
      </c>
      <c r="J125">
        <v>15.997284000000001</v>
      </c>
      <c r="K125">
        <v>19.872085999999999</v>
      </c>
    </row>
    <row r="126" spans="1:11" x14ac:dyDescent="0.25">
      <c r="A126" s="1">
        <v>40299</v>
      </c>
      <c r="B126">
        <v>55.967030000000001</v>
      </c>
      <c r="C126">
        <v>19.683344000000002</v>
      </c>
      <c r="D126">
        <v>39.079002000000003</v>
      </c>
      <c r="E126">
        <v>63.549999</v>
      </c>
      <c r="F126">
        <v>16.25</v>
      </c>
      <c r="G126">
        <v>25.031889</v>
      </c>
      <c r="H126">
        <v>57.459763000000002</v>
      </c>
      <c r="I126">
        <v>17.302975</v>
      </c>
      <c r="J126">
        <v>16.629622000000001</v>
      </c>
      <c r="K126">
        <v>19.099875999999998</v>
      </c>
    </row>
    <row r="127" spans="1:11" x14ac:dyDescent="0.25">
      <c r="A127" s="1">
        <v>40330</v>
      </c>
      <c r="B127">
        <v>58.295990000000003</v>
      </c>
      <c r="C127">
        <v>19.914152000000001</v>
      </c>
      <c r="D127">
        <v>43.155113</v>
      </c>
      <c r="E127">
        <v>52.330002</v>
      </c>
      <c r="F127">
        <v>15.84</v>
      </c>
      <c r="G127">
        <v>24.792133</v>
      </c>
      <c r="H127">
        <v>57.379764999999999</v>
      </c>
      <c r="I127">
        <v>18.270102000000001</v>
      </c>
      <c r="J127">
        <v>16.841681000000001</v>
      </c>
      <c r="K127">
        <v>19.449677999999999</v>
      </c>
    </row>
    <row r="128" spans="1:11" x14ac:dyDescent="0.25">
      <c r="A128" s="1">
        <v>40360</v>
      </c>
      <c r="B128">
        <v>51.841723999999999</v>
      </c>
      <c r="C128">
        <v>20.442178999999999</v>
      </c>
      <c r="D128">
        <v>37.742859000000003</v>
      </c>
      <c r="E128">
        <v>59.150002000000001</v>
      </c>
      <c r="F128">
        <v>14.7</v>
      </c>
      <c r="G128">
        <v>26.518127</v>
      </c>
      <c r="H128">
        <v>57.201988</v>
      </c>
      <c r="I128">
        <v>16.035599000000001</v>
      </c>
      <c r="J128">
        <v>18.107203999999999</v>
      </c>
      <c r="K128">
        <v>20.930941000000001</v>
      </c>
    </row>
    <row r="129" spans="1:11" x14ac:dyDescent="0.25">
      <c r="A129" s="1">
        <v>40391</v>
      </c>
      <c r="B129">
        <v>62.683086000000003</v>
      </c>
      <c r="C129">
        <v>21.690159000000001</v>
      </c>
      <c r="D129">
        <v>44.610881999999997</v>
      </c>
      <c r="E129">
        <v>45.700001</v>
      </c>
      <c r="F129">
        <v>14.74</v>
      </c>
      <c r="G129">
        <v>26.682144000000001</v>
      </c>
      <c r="H129">
        <v>57.968319000000001</v>
      </c>
      <c r="I129">
        <v>20.106909000000002</v>
      </c>
      <c r="J129">
        <v>18.113368999999999</v>
      </c>
      <c r="K129">
        <v>21.102688000000001</v>
      </c>
    </row>
    <row r="130" spans="1:11" x14ac:dyDescent="0.25">
      <c r="A130" s="1">
        <v>40422</v>
      </c>
      <c r="B130">
        <v>66.032073999999994</v>
      </c>
      <c r="C130">
        <v>21.761654</v>
      </c>
      <c r="D130">
        <v>42.572063</v>
      </c>
      <c r="E130">
        <v>50.099997999999999</v>
      </c>
      <c r="F130">
        <v>15.49</v>
      </c>
      <c r="G130">
        <v>26.981487000000001</v>
      </c>
      <c r="H130">
        <v>58.770958</v>
      </c>
      <c r="I130">
        <v>18.263293999999998</v>
      </c>
      <c r="J130">
        <v>20.457046999999999</v>
      </c>
      <c r="K130">
        <v>23.075569000000002</v>
      </c>
    </row>
    <row r="131" spans="1:11" x14ac:dyDescent="0.25">
      <c r="A131" s="1">
        <v>40452</v>
      </c>
      <c r="B131">
        <v>71.403084000000007</v>
      </c>
      <c r="C131">
        <v>22.548859</v>
      </c>
      <c r="D131">
        <v>43.977710999999999</v>
      </c>
      <c r="E131">
        <v>58.009998000000003</v>
      </c>
      <c r="F131">
        <v>15.69</v>
      </c>
      <c r="G131">
        <v>27.307462999999998</v>
      </c>
      <c r="H131">
        <v>58.235858999999998</v>
      </c>
      <c r="I131">
        <v>16.582917999999999</v>
      </c>
      <c r="J131">
        <v>20.519272000000001</v>
      </c>
      <c r="K131">
        <v>23.386229</v>
      </c>
    </row>
    <row r="132" spans="1:11" x14ac:dyDescent="0.25">
      <c r="A132" s="1">
        <v>40483</v>
      </c>
      <c r="B132">
        <v>74.995834000000002</v>
      </c>
      <c r="C132">
        <v>22.878418</v>
      </c>
      <c r="D132">
        <v>47.370941000000002</v>
      </c>
      <c r="E132">
        <v>63.25</v>
      </c>
      <c r="F132">
        <v>16.100000000000001</v>
      </c>
      <c r="G132">
        <v>27.109055999999999</v>
      </c>
      <c r="H132">
        <v>65.313889000000003</v>
      </c>
      <c r="I132">
        <v>17.197458000000001</v>
      </c>
      <c r="J132">
        <v>22.593685000000001</v>
      </c>
      <c r="K132">
        <v>23.191154000000001</v>
      </c>
    </row>
    <row r="133" spans="1:11" x14ac:dyDescent="0.25">
      <c r="A133" s="1">
        <v>40513</v>
      </c>
      <c r="B133">
        <v>69.146370000000005</v>
      </c>
      <c r="C133">
        <v>23.293673999999999</v>
      </c>
      <c r="D133">
        <v>47.668982999999997</v>
      </c>
      <c r="E133">
        <v>58.07</v>
      </c>
      <c r="F133">
        <v>17.200001</v>
      </c>
      <c r="G133">
        <v>27.427349</v>
      </c>
      <c r="H133">
        <v>67.103317000000004</v>
      </c>
      <c r="I133">
        <v>17.763985000000002</v>
      </c>
      <c r="J133">
        <v>21.908821</v>
      </c>
      <c r="K133">
        <v>24.755687999999999</v>
      </c>
    </row>
    <row r="134" spans="1:11" x14ac:dyDescent="0.25">
      <c r="A134" s="1">
        <v>40544</v>
      </c>
      <c r="B134">
        <v>61.870643999999999</v>
      </c>
      <c r="C134">
        <v>24.280369</v>
      </c>
      <c r="D134">
        <v>42.598762999999998</v>
      </c>
      <c r="E134">
        <v>58.990001999999997</v>
      </c>
      <c r="F134">
        <v>19.260000000000002</v>
      </c>
      <c r="G134">
        <v>28.289555</v>
      </c>
      <c r="H134">
        <v>63.748142000000001</v>
      </c>
      <c r="I134">
        <v>15.449866</v>
      </c>
      <c r="J134">
        <v>22.502834</v>
      </c>
      <c r="K134">
        <v>25.134533000000001</v>
      </c>
    </row>
    <row r="135" spans="1:11" x14ac:dyDescent="0.25">
      <c r="A135" s="1">
        <v>40575</v>
      </c>
      <c r="B135">
        <v>61.654007</v>
      </c>
      <c r="C135">
        <v>24.046707000000001</v>
      </c>
      <c r="D135">
        <v>46.017792</v>
      </c>
      <c r="E135">
        <v>64.150002000000001</v>
      </c>
      <c r="F135">
        <v>19.370000999999998</v>
      </c>
      <c r="G135">
        <v>29.610485000000001</v>
      </c>
      <c r="H135">
        <v>63.768828999999997</v>
      </c>
      <c r="I135">
        <v>15.891562</v>
      </c>
      <c r="J135">
        <v>22.228394999999999</v>
      </c>
      <c r="K135">
        <v>24.034445000000002</v>
      </c>
    </row>
    <row r="136" spans="1:11" x14ac:dyDescent="0.25">
      <c r="A136" s="1">
        <v>40603</v>
      </c>
      <c r="B136">
        <v>58.316448000000001</v>
      </c>
      <c r="C136">
        <v>23.512642</v>
      </c>
      <c r="D136">
        <v>45.323872000000001</v>
      </c>
      <c r="E136">
        <v>54.830002</v>
      </c>
      <c r="F136">
        <v>20.329999999999998</v>
      </c>
      <c r="G136">
        <v>30.481386000000001</v>
      </c>
      <c r="H136">
        <v>66.418411000000006</v>
      </c>
      <c r="I136">
        <v>15.226457</v>
      </c>
      <c r="J136">
        <v>22.369575999999999</v>
      </c>
      <c r="K136">
        <v>24.331213000000002</v>
      </c>
    </row>
    <row r="137" spans="1:11" x14ac:dyDescent="0.25">
      <c r="A137" s="1">
        <v>40634</v>
      </c>
      <c r="B137">
        <v>59.646563999999998</v>
      </c>
      <c r="C137">
        <v>24.006471999999999</v>
      </c>
      <c r="D137">
        <v>43.461993999999997</v>
      </c>
      <c r="E137">
        <v>46.09</v>
      </c>
      <c r="F137">
        <v>20.700001</v>
      </c>
      <c r="G137">
        <v>30.860142</v>
      </c>
      <c r="H137">
        <v>62.960509999999999</v>
      </c>
      <c r="I137">
        <v>16.960014000000001</v>
      </c>
      <c r="J137">
        <v>22.235451000000001</v>
      </c>
      <c r="K137">
        <v>23.868399</v>
      </c>
    </row>
    <row r="138" spans="1:11" x14ac:dyDescent="0.25">
      <c r="A138" s="1">
        <v>40664</v>
      </c>
      <c r="B138">
        <v>56.669665999999999</v>
      </c>
      <c r="C138">
        <v>26.403053</v>
      </c>
      <c r="D138">
        <v>41.726036000000001</v>
      </c>
      <c r="E138">
        <v>41.349997999999999</v>
      </c>
      <c r="F138">
        <v>22.34</v>
      </c>
      <c r="G138">
        <v>31.86092</v>
      </c>
      <c r="H138">
        <v>65.318725999999998</v>
      </c>
      <c r="I138">
        <v>14.802695</v>
      </c>
      <c r="J138">
        <v>23.001583</v>
      </c>
      <c r="K138">
        <v>24.250404</v>
      </c>
    </row>
    <row r="139" spans="1:11" x14ac:dyDescent="0.25">
      <c r="A139" s="1">
        <v>40695</v>
      </c>
      <c r="B139">
        <v>55.316173999999997</v>
      </c>
      <c r="C139">
        <v>25.604192999999999</v>
      </c>
      <c r="D139">
        <v>39.489666</v>
      </c>
      <c r="E139">
        <v>27.879999000000002</v>
      </c>
      <c r="F139">
        <v>23.809999000000001</v>
      </c>
      <c r="G139">
        <v>32.437004000000002</v>
      </c>
      <c r="H139">
        <v>64.155556000000004</v>
      </c>
      <c r="I139">
        <v>13.704774</v>
      </c>
      <c r="J139">
        <v>22.545120000000001</v>
      </c>
      <c r="K139">
        <v>23.974072</v>
      </c>
    </row>
    <row r="140" spans="1:11" x14ac:dyDescent="0.25">
      <c r="A140" s="1">
        <v>40725</v>
      </c>
      <c r="B140">
        <v>48.204352999999998</v>
      </c>
      <c r="C140">
        <v>25.021744000000002</v>
      </c>
      <c r="D140">
        <v>41.076824000000002</v>
      </c>
      <c r="E140">
        <v>23.93</v>
      </c>
      <c r="F140">
        <v>20.540001</v>
      </c>
      <c r="G140">
        <v>30.390972000000001</v>
      </c>
      <c r="H140">
        <v>65.012161000000006</v>
      </c>
      <c r="I140">
        <v>15.842832</v>
      </c>
      <c r="J140">
        <v>22.530857000000001</v>
      </c>
      <c r="K140">
        <v>23.462724999999999</v>
      </c>
    </row>
    <row r="141" spans="1:11" x14ac:dyDescent="0.25">
      <c r="A141" s="1">
        <v>40756</v>
      </c>
      <c r="B141">
        <v>61.402954000000001</v>
      </c>
      <c r="C141">
        <v>27.025675</v>
      </c>
      <c r="D141">
        <v>44.954552</v>
      </c>
      <c r="E141">
        <v>31.68</v>
      </c>
      <c r="F141">
        <v>19.84</v>
      </c>
      <c r="G141">
        <v>30.556422999999999</v>
      </c>
      <c r="H141">
        <v>61.099842000000002</v>
      </c>
      <c r="I141">
        <v>18.789888000000001</v>
      </c>
      <c r="J141">
        <v>22.823566</v>
      </c>
      <c r="K141">
        <v>24.203817000000001</v>
      </c>
    </row>
    <row r="142" spans="1:11" x14ac:dyDescent="0.25">
      <c r="A142" s="1">
        <v>40787</v>
      </c>
      <c r="B142">
        <v>56.967033000000001</v>
      </c>
      <c r="C142">
        <v>26.963905</v>
      </c>
      <c r="D142">
        <v>44.393642</v>
      </c>
      <c r="E142">
        <v>21.360001</v>
      </c>
      <c r="F142">
        <v>19.709999</v>
      </c>
      <c r="G142">
        <v>29.707982999999999</v>
      </c>
      <c r="H142">
        <v>61.552441000000002</v>
      </c>
      <c r="I142">
        <v>17.441213999999999</v>
      </c>
      <c r="J142">
        <v>23.277443000000002</v>
      </c>
      <c r="K142">
        <v>24.643974</v>
      </c>
    </row>
    <row r="143" spans="1:11" x14ac:dyDescent="0.25">
      <c r="A143" s="1">
        <v>40817</v>
      </c>
      <c r="B143">
        <v>39.317706999999999</v>
      </c>
      <c r="C143">
        <v>27.483927000000001</v>
      </c>
      <c r="D143">
        <v>44.484043</v>
      </c>
      <c r="E143">
        <v>20.16</v>
      </c>
      <c r="F143">
        <v>20.399999999999999</v>
      </c>
      <c r="G143">
        <v>33.432490999999999</v>
      </c>
      <c r="H143">
        <v>59.751114000000001</v>
      </c>
      <c r="I143">
        <v>18.098279999999999</v>
      </c>
      <c r="J143">
        <v>23.580023000000001</v>
      </c>
      <c r="K143">
        <v>25.220224000000002</v>
      </c>
    </row>
    <row r="144" spans="1:11" x14ac:dyDescent="0.25">
      <c r="A144" s="1">
        <v>40848</v>
      </c>
      <c r="B144">
        <v>41.590946000000002</v>
      </c>
      <c r="C144">
        <v>27.824787000000001</v>
      </c>
      <c r="D144">
        <v>48.859219000000003</v>
      </c>
      <c r="E144">
        <v>18.379999000000002</v>
      </c>
      <c r="F144">
        <v>18.75</v>
      </c>
      <c r="G144">
        <v>33.770766999999999</v>
      </c>
      <c r="H144">
        <v>63.934418000000001</v>
      </c>
      <c r="I144">
        <v>17.895365000000002</v>
      </c>
      <c r="J144">
        <v>23.848032</v>
      </c>
      <c r="K144">
        <v>25.078026000000001</v>
      </c>
    </row>
    <row r="145" spans="1:11" x14ac:dyDescent="0.25">
      <c r="A145" s="1">
        <v>40878</v>
      </c>
      <c r="B145">
        <v>33.817267999999999</v>
      </c>
      <c r="C145">
        <v>29.542964999999999</v>
      </c>
      <c r="D145">
        <v>41.843037000000002</v>
      </c>
      <c r="E145">
        <v>14.8</v>
      </c>
      <c r="F145">
        <v>19.200001</v>
      </c>
      <c r="G145">
        <v>34.318840000000002</v>
      </c>
      <c r="H145">
        <v>65.897423000000003</v>
      </c>
      <c r="I145">
        <v>13.547136999999999</v>
      </c>
      <c r="J145">
        <v>24.044525</v>
      </c>
      <c r="K145">
        <v>25.18976</v>
      </c>
    </row>
    <row r="146" spans="1:11" x14ac:dyDescent="0.25">
      <c r="A146" s="1">
        <v>40909</v>
      </c>
      <c r="B146">
        <v>34.310146000000003</v>
      </c>
      <c r="C146">
        <v>28.798658</v>
      </c>
      <c r="D146">
        <v>44.844127999999998</v>
      </c>
      <c r="E146">
        <v>16.719999000000001</v>
      </c>
      <c r="F146">
        <v>20.25</v>
      </c>
      <c r="G146">
        <v>32.654212999999999</v>
      </c>
      <c r="H146">
        <v>65.752052000000006</v>
      </c>
      <c r="I146">
        <v>14.677674</v>
      </c>
      <c r="J146">
        <v>23.600597</v>
      </c>
      <c r="K146">
        <v>25.204861000000001</v>
      </c>
    </row>
    <row r="147" spans="1:11" x14ac:dyDescent="0.25">
      <c r="A147" s="1">
        <v>40940</v>
      </c>
      <c r="B147">
        <v>32.831501000000003</v>
      </c>
      <c r="C147">
        <v>28.559142999999999</v>
      </c>
      <c r="D147">
        <v>42.921989000000004</v>
      </c>
      <c r="E147">
        <v>14.03</v>
      </c>
      <c r="F147">
        <v>21.18</v>
      </c>
      <c r="G147">
        <v>32.917594999999999</v>
      </c>
      <c r="H147">
        <v>65.484618999999995</v>
      </c>
      <c r="I147">
        <v>14.702964</v>
      </c>
      <c r="J147">
        <v>24.507746000000001</v>
      </c>
      <c r="K147">
        <v>24.638718000000001</v>
      </c>
    </row>
    <row r="148" spans="1:11" x14ac:dyDescent="0.25">
      <c r="A148" s="1">
        <v>40969</v>
      </c>
      <c r="B148">
        <v>30.507504999999998</v>
      </c>
      <c r="C148">
        <v>28.136458999999999</v>
      </c>
      <c r="D148">
        <v>39.425407</v>
      </c>
      <c r="E148">
        <v>14.63</v>
      </c>
      <c r="F148">
        <v>22.23</v>
      </c>
      <c r="G148">
        <v>34.225830000000002</v>
      </c>
      <c r="H148">
        <v>65.849693000000002</v>
      </c>
      <c r="I148">
        <v>13.322129</v>
      </c>
      <c r="J148">
        <v>24.934221000000001</v>
      </c>
      <c r="K148">
        <v>24.578804000000002</v>
      </c>
    </row>
    <row r="149" spans="1:11" x14ac:dyDescent="0.25">
      <c r="A149" s="1">
        <v>41000</v>
      </c>
      <c r="B149">
        <v>36.216186999999998</v>
      </c>
      <c r="C149">
        <v>28.564703000000002</v>
      </c>
      <c r="D149">
        <v>36.342319000000003</v>
      </c>
      <c r="E149">
        <v>14.13</v>
      </c>
      <c r="F149">
        <v>22.17</v>
      </c>
      <c r="G149">
        <v>36.762588999999998</v>
      </c>
      <c r="H149">
        <v>69.135329999999996</v>
      </c>
      <c r="I149">
        <v>13.613853000000001</v>
      </c>
      <c r="J149">
        <v>25.706291</v>
      </c>
      <c r="K149">
        <v>26.094508999999999</v>
      </c>
    </row>
    <row r="150" spans="1:11" x14ac:dyDescent="0.25">
      <c r="A150" s="1">
        <v>41030</v>
      </c>
      <c r="B150">
        <v>35.481960000000001</v>
      </c>
      <c r="C150">
        <v>29.421211</v>
      </c>
      <c r="D150">
        <v>36.915275999999999</v>
      </c>
      <c r="E150">
        <v>10.7</v>
      </c>
      <c r="F150">
        <v>23.950001</v>
      </c>
      <c r="G150">
        <v>36.832374999999999</v>
      </c>
      <c r="H150">
        <v>70.099318999999994</v>
      </c>
      <c r="I150">
        <v>11.143913</v>
      </c>
      <c r="J150">
        <v>24.539919000000001</v>
      </c>
      <c r="K150">
        <v>25.058653</v>
      </c>
    </row>
    <row r="151" spans="1:11" x14ac:dyDescent="0.25">
      <c r="A151" s="1">
        <v>41061</v>
      </c>
      <c r="B151">
        <v>38.042834999999997</v>
      </c>
      <c r="C151">
        <v>29.963671000000001</v>
      </c>
      <c r="D151">
        <v>35.048054</v>
      </c>
      <c r="E151">
        <v>7.54</v>
      </c>
      <c r="F151">
        <v>24.469999000000001</v>
      </c>
      <c r="G151">
        <v>37.547561999999999</v>
      </c>
      <c r="H151">
        <v>70.108458999999996</v>
      </c>
      <c r="I151">
        <v>12.194124</v>
      </c>
      <c r="J151">
        <v>24.955722999999999</v>
      </c>
      <c r="K151">
        <v>24.814810000000001</v>
      </c>
    </row>
    <row r="152" spans="1:11" x14ac:dyDescent="0.25">
      <c r="A152" s="1">
        <v>41091</v>
      </c>
      <c r="B152">
        <v>40.598083000000003</v>
      </c>
      <c r="C152">
        <v>30.861360999999999</v>
      </c>
      <c r="D152">
        <v>30.167819999999999</v>
      </c>
      <c r="E152">
        <v>7.18</v>
      </c>
      <c r="F152">
        <v>23.629999000000002</v>
      </c>
      <c r="G152">
        <v>38.933078999999999</v>
      </c>
      <c r="H152">
        <v>68.349113000000003</v>
      </c>
      <c r="I152">
        <v>10.550739</v>
      </c>
      <c r="J152">
        <v>26.225414000000001</v>
      </c>
      <c r="K152">
        <v>25.775438000000001</v>
      </c>
    </row>
    <row r="153" spans="1:11" x14ac:dyDescent="0.25">
      <c r="A153" s="1">
        <v>41122</v>
      </c>
      <c r="B153">
        <v>43.918998999999999</v>
      </c>
      <c r="C153">
        <v>31.685677999999999</v>
      </c>
      <c r="D153">
        <v>34.737324000000001</v>
      </c>
      <c r="E153">
        <v>6.57</v>
      </c>
      <c r="F153">
        <v>25.74</v>
      </c>
      <c r="G153">
        <v>39.694405000000003</v>
      </c>
      <c r="H153">
        <v>73.604729000000006</v>
      </c>
      <c r="I153">
        <v>12.728954</v>
      </c>
      <c r="J153">
        <v>25.803937999999999</v>
      </c>
      <c r="K153">
        <v>24.968516999999999</v>
      </c>
    </row>
    <row r="154" spans="1:11" x14ac:dyDescent="0.25">
      <c r="A154" s="1">
        <v>41153</v>
      </c>
      <c r="B154">
        <v>47.251446000000001</v>
      </c>
      <c r="C154">
        <v>31.273520000000001</v>
      </c>
      <c r="D154">
        <v>37.745322999999999</v>
      </c>
      <c r="E154">
        <v>7.52</v>
      </c>
      <c r="F154">
        <v>26.4</v>
      </c>
      <c r="G154">
        <v>38.281768999999997</v>
      </c>
      <c r="H154">
        <v>73.466735999999997</v>
      </c>
      <c r="I154">
        <v>14.653131</v>
      </c>
      <c r="J154">
        <v>26.006346000000001</v>
      </c>
      <c r="K154">
        <v>25.998085</v>
      </c>
    </row>
    <row r="155" spans="1:11" x14ac:dyDescent="0.25">
      <c r="A155" s="1">
        <v>41183</v>
      </c>
      <c r="B155">
        <v>52.245274000000002</v>
      </c>
      <c r="C155">
        <v>31.979755000000001</v>
      </c>
      <c r="D155">
        <v>37.111339999999998</v>
      </c>
      <c r="E155">
        <v>7.88</v>
      </c>
      <c r="F155">
        <v>26.129999000000002</v>
      </c>
      <c r="G155">
        <v>38.271602999999999</v>
      </c>
      <c r="H155">
        <v>73.972770999999995</v>
      </c>
      <c r="I155">
        <v>14.428302</v>
      </c>
      <c r="J155">
        <v>26.163786000000002</v>
      </c>
      <c r="K155">
        <v>26.184179</v>
      </c>
    </row>
    <row r="156" spans="1:11" x14ac:dyDescent="0.25">
      <c r="A156" s="1">
        <v>41214</v>
      </c>
      <c r="B156">
        <v>51.318770999999998</v>
      </c>
      <c r="C156">
        <v>30.807793</v>
      </c>
      <c r="D156">
        <v>31.690269000000001</v>
      </c>
      <c r="E156">
        <v>11.59</v>
      </c>
      <c r="F156">
        <v>22.799999</v>
      </c>
      <c r="G156">
        <v>39.647331000000001</v>
      </c>
      <c r="H156">
        <v>69.728767000000005</v>
      </c>
      <c r="I156">
        <v>14.027516</v>
      </c>
      <c r="J156">
        <v>25.835625</v>
      </c>
      <c r="K156">
        <v>25.881786000000002</v>
      </c>
    </row>
    <row r="157" spans="1:11" x14ac:dyDescent="0.25">
      <c r="A157" s="1">
        <v>41244</v>
      </c>
      <c r="B157">
        <v>48.473244000000001</v>
      </c>
      <c r="C157">
        <v>31.225311000000001</v>
      </c>
      <c r="D157">
        <v>32.180576000000002</v>
      </c>
      <c r="E157">
        <v>11.8</v>
      </c>
      <c r="F157">
        <v>22.940000999999999</v>
      </c>
      <c r="G157">
        <v>40.086661999999997</v>
      </c>
      <c r="H157">
        <v>74.808350000000004</v>
      </c>
      <c r="I157">
        <v>12.512347999999999</v>
      </c>
      <c r="J157">
        <v>26.305095999999999</v>
      </c>
      <c r="K157">
        <v>26.769580999999999</v>
      </c>
    </row>
    <row r="158" spans="1:11" x14ac:dyDescent="0.25">
      <c r="A158" s="1">
        <v>41275</v>
      </c>
      <c r="B158">
        <v>42.429214000000002</v>
      </c>
      <c r="C158">
        <v>32.890445999999997</v>
      </c>
      <c r="D158">
        <v>29.352530999999999</v>
      </c>
      <c r="E158">
        <v>12.92</v>
      </c>
      <c r="F158">
        <v>26.76</v>
      </c>
      <c r="G158">
        <v>42.842421999999999</v>
      </c>
      <c r="H158">
        <v>73.718529000000004</v>
      </c>
      <c r="I158">
        <v>10.899428</v>
      </c>
      <c r="J158">
        <v>26.910855999999999</v>
      </c>
      <c r="K158">
        <v>27.098134999999999</v>
      </c>
    </row>
    <row r="159" spans="1:11" x14ac:dyDescent="0.25">
      <c r="A159" s="1">
        <v>41306</v>
      </c>
      <c r="B159">
        <v>38.458736000000002</v>
      </c>
      <c r="C159">
        <v>34.508609999999997</v>
      </c>
      <c r="D159">
        <v>28.899674999999998</v>
      </c>
      <c r="E159">
        <v>13.98</v>
      </c>
      <c r="F159">
        <v>27.25</v>
      </c>
      <c r="G159">
        <v>46.838898</v>
      </c>
      <c r="H159">
        <v>75.181747000000001</v>
      </c>
      <c r="I159">
        <v>10.011331</v>
      </c>
      <c r="J159">
        <v>27.095092999999999</v>
      </c>
      <c r="K159">
        <v>26.331496999999999</v>
      </c>
    </row>
    <row r="160" spans="1:11" x14ac:dyDescent="0.25">
      <c r="A160" s="1">
        <v>41334</v>
      </c>
      <c r="B160">
        <v>38.946109999999997</v>
      </c>
      <c r="C160">
        <v>35.228625999999998</v>
      </c>
      <c r="D160">
        <v>27.752559999999999</v>
      </c>
      <c r="E160">
        <v>15.09</v>
      </c>
      <c r="F160">
        <v>27.610001</v>
      </c>
      <c r="G160">
        <v>45.693210999999998</v>
      </c>
      <c r="H160">
        <v>79.773360999999994</v>
      </c>
      <c r="I160">
        <v>9.5491159999999997</v>
      </c>
      <c r="J160">
        <v>26.835149999999999</v>
      </c>
      <c r="K160">
        <v>26.963222999999999</v>
      </c>
    </row>
    <row r="161" spans="1:11" x14ac:dyDescent="0.25">
      <c r="A161" s="1">
        <v>41365</v>
      </c>
      <c r="B161">
        <v>30.394224000000001</v>
      </c>
      <c r="C161">
        <v>35.463752999999997</v>
      </c>
      <c r="D161">
        <v>18.470708999999999</v>
      </c>
      <c r="E161">
        <v>16.5</v>
      </c>
      <c r="F161">
        <v>31.9</v>
      </c>
      <c r="G161">
        <v>44.502800000000001</v>
      </c>
      <c r="H161">
        <v>84.875145000000003</v>
      </c>
      <c r="I161">
        <v>7.8379459999999996</v>
      </c>
      <c r="J161">
        <v>28.211321000000002</v>
      </c>
      <c r="K161">
        <v>27.594851999999999</v>
      </c>
    </row>
    <row r="162" spans="1:11" x14ac:dyDescent="0.25">
      <c r="A162" s="1">
        <v>41395</v>
      </c>
      <c r="B162">
        <v>31.497085999999999</v>
      </c>
      <c r="C162">
        <v>35.012844000000001</v>
      </c>
      <c r="D162">
        <v>20.256398999999998</v>
      </c>
      <c r="E162">
        <v>14.45</v>
      </c>
      <c r="F162">
        <v>31.74</v>
      </c>
      <c r="G162">
        <v>47.471755999999999</v>
      </c>
      <c r="H162">
        <v>90.097060999999997</v>
      </c>
      <c r="I162">
        <v>8.2411530000000006</v>
      </c>
      <c r="J162">
        <v>27.223413000000001</v>
      </c>
      <c r="K162">
        <v>26.063126</v>
      </c>
    </row>
    <row r="163" spans="1:11" x14ac:dyDescent="0.25">
      <c r="A163" s="1">
        <v>41426</v>
      </c>
      <c r="B163">
        <v>27.292845</v>
      </c>
      <c r="C163">
        <v>32.405109000000003</v>
      </c>
      <c r="D163">
        <v>15.752955999999999</v>
      </c>
      <c r="E163">
        <v>11.08</v>
      </c>
      <c r="F163">
        <v>30.799999</v>
      </c>
      <c r="G163">
        <v>46.203856999999999</v>
      </c>
      <c r="H163">
        <v>86.167655999999994</v>
      </c>
      <c r="I163">
        <v>6.4021369999999997</v>
      </c>
      <c r="J163">
        <v>25.494444000000001</v>
      </c>
      <c r="K163">
        <v>25.649761000000002</v>
      </c>
    </row>
    <row r="164" spans="1:11" x14ac:dyDescent="0.25">
      <c r="A164" s="1">
        <v>41456</v>
      </c>
      <c r="B164">
        <v>27.490483999999999</v>
      </c>
      <c r="C164">
        <v>32.395144999999999</v>
      </c>
      <c r="D164">
        <v>16.132546999999999</v>
      </c>
      <c r="E164">
        <v>9.02</v>
      </c>
      <c r="F164">
        <v>35.5</v>
      </c>
      <c r="G164">
        <v>46.701393000000003</v>
      </c>
      <c r="H164">
        <v>91.484451000000007</v>
      </c>
      <c r="I164">
        <v>7.9756260000000001</v>
      </c>
      <c r="J164">
        <v>25.224304</v>
      </c>
      <c r="K164">
        <v>25.72945</v>
      </c>
    </row>
    <row r="165" spans="1:11" x14ac:dyDescent="0.25">
      <c r="A165" s="1">
        <v>41487</v>
      </c>
      <c r="B165">
        <v>29.880962</v>
      </c>
      <c r="C165">
        <v>32.882412000000002</v>
      </c>
      <c r="D165">
        <v>19.083849000000001</v>
      </c>
      <c r="E165">
        <v>10.64</v>
      </c>
      <c r="F165">
        <v>34.950001</v>
      </c>
      <c r="G165">
        <v>44.936332999999998</v>
      </c>
      <c r="H165">
        <v>102.659447</v>
      </c>
      <c r="I165">
        <v>8.8213790000000003</v>
      </c>
      <c r="J165">
        <v>23.268559</v>
      </c>
      <c r="K165">
        <v>24.183613000000001</v>
      </c>
    </row>
    <row r="166" spans="1:11" x14ac:dyDescent="0.25">
      <c r="A166" s="1">
        <v>41518</v>
      </c>
      <c r="B166">
        <v>25.850663999999998</v>
      </c>
      <c r="C166">
        <v>33.514324000000002</v>
      </c>
      <c r="D166">
        <v>18.245509999999999</v>
      </c>
      <c r="E166">
        <v>8.1</v>
      </c>
      <c r="F166">
        <v>36.150002000000001</v>
      </c>
      <c r="G166">
        <v>47.479301</v>
      </c>
      <c r="H166">
        <v>119.621407</v>
      </c>
      <c r="I166">
        <v>6.8740810000000003</v>
      </c>
      <c r="J166">
        <v>23.237349999999999</v>
      </c>
      <c r="K166">
        <v>25.179796</v>
      </c>
    </row>
    <row r="167" spans="1:11" x14ac:dyDescent="0.25">
      <c r="A167" s="1">
        <v>41548</v>
      </c>
      <c r="B167">
        <v>29.337848999999999</v>
      </c>
      <c r="C167">
        <v>34.997078000000002</v>
      </c>
      <c r="D167">
        <v>19.291907999999999</v>
      </c>
      <c r="E167">
        <v>8.23</v>
      </c>
      <c r="F167">
        <v>34.979999999999997</v>
      </c>
      <c r="G167">
        <v>52.560490000000001</v>
      </c>
      <c r="H167">
        <v>116.51872299999999</v>
      </c>
      <c r="I167">
        <v>6.9532080000000001</v>
      </c>
      <c r="J167">
        <v>23.978390000000001</v>
      </c>
      <c r="K167">
        <v>26.097183000000001</v>
      </c>
    </row>
    <row r="168" spans="1:11" x14ac:dyDescent="0.25">
      <c r="A168" s="1">
        <v>41579</v>
      </c>
      <c r="B168">
        <v>27.452117999999999</v>
      </c>
      <c r="C168">
        <v>36.177276999999997</v>
      </c>
      <c r="D168">
        <v>16.751996999999999</v>
      </c>
      <c r="E168">
        <v>6.71</v>
      </c>
      <c r="F168">
        <v>39.409999999999997</v>
      </c>
      <c r="G168">
        <v>54.836348999999998</v>
      </c>
      <c r="H168">
        <v>115.263687</v>
      </c>
      <c r="I168">
        <v>6.310308</v>
      </c>
      <c r="J168">
        <v>23.137421</v>
      </c>
      <c r="K168">
        <v>25.067135</v>
      </c>
    </row>
    <row r="169" spans="1:11" x14ac:dyDescent="0.25">
      <c r="A169" s="1">
        <v>41609</v>
      </c>
      <c r="B169">
        <v>26.766113000000001</v>
      </c>
      <c r="C169">
        <v>35.483040000000003</v>
      </c>
      <c r="D169">
        <v>17.850023</v>
      </c>
      <c r="E169">
        <v>7.9</v>
      </c>
      <c r="F169">
        <v>35.540000999999997</v>
      </c>
      <c r="G169">
        <v>55.575085000000001</v>
      </c>
      <c r="H169">
        <v>116.585144</v>
      </c>
      <c r="I169">
        <v>5.9641320000000002</v>
      </c>
      <c r="J169">
        <v>24.123837999999999</v>
      </c>
      <c r="K169">
        <v>24.745823000000001</v>
      </c>
    </row>
    <row r="170" spans="1:11" x14ac:dyDescent="0.25">
      <c r="A170" s="1">
        <v>41640</v>
      </c>
      <c r="B170">
        <v>33.097168000000003</v>
      </c>
      <c r="C170">
        <v>36.528145000000002</v>
      </c>
      <c r="D170">
        <v>20.473623</v>
      </c>
      <c r="E170">
        <v>10.55</v>
      </c>
      <c r="F170">
        <v>34.169998</v>
      </c>
      <c r="G170">
        <v>54.901909000000003</v>
      </c>
      <c r="H170">
        <v>115.366806</v>
      </c>
      <c r="I170">
        <v>7.0026619999999999</v>
      </c>
      <c r="J170">
        <v>24.75515</v>
      </c>
      <c r="K170">
        <v>24.883977999999999</v>
      </c>
    </row>
    <row r="171" spans="1:11" x14ac:dyDescent="0.25">
      <c r="A171" s="1">
        <v>41671</v>
      </c>
      <c r="B171">
        <v>33.92794</v>
      </c>
      <c r="C171">
        <v>37.731171000000003</v>
      </c>
      <c r="D171">
        <v>21.523061999999999</v>
      </c>
      <c r="E171">
        <v>11.05</v>
      </c>
      <c r="F171">
        <v>36.169998</v>
      </c>
      <c r="G171">
        <v>57.618907999999998</v>
      </c>
      <c r="H171">
        <v>122.26161999999999</v>
      </c>
      <c r="I171">
        <v>7.2799659999999999</v>
      </c>
      <c r="J171">
        <v>25.899184999999999</v>
      </c>
      <c r="K171">
        <v>24.892101</v>
      </c>
    </row>
    <row r="172" spans="1:11" x14ac:dyDescent="0.25">
      <c r="A172" s="1">
        <v>41699</v>
      </c>
      <c r="B172">
        <v>32.030642999999998</v>
      </c>
      <c r="C172">
        <v>37.19997</v>
      </c>
      <c r="D172">
        <v>18.815729000000001</v>
      </c>
      <c r="E172">
        <v>8.9499999999999993</v>
      </c>
      <c r="F172">
        <v>34.130001</v>
      </c>
      <c r="G172">
        <v>57.204441000000003</v>
      </c>
      <c r="H172">
        <v>131.66635099999999</v>
      </c>
      <c r="I172">
        <v>6.0914000000000001</v>
      </c>
      <c r="J172">
        <v>27.471983000000002</v>
      </c>
      <c r="K172">
        <v>25.883780999999999</v>
      </c>
    </row>
    <row r="173" spans="1:11" x14ac:dyDescent="0.25">
      <c r="A173" s="1">
        <v>41730</v>
      </c>
      <c r="B173">
        <v>30.977947</v>
      </c>
      <c r="C173">
        <v>38.615864000000002</v>
      </c>
      <c r="D173">
        <v>18.289883</v>
      </c>
      <c r="E173">
        <v>8.3699999999999992</v>
      </c>
      <c r="F173">
        <v>39.520000000000003</v>
      </c>
      <c r="G173">
        <v>59.367255999999998</v>
      </c>
      <c r="H173">
        <v>129.78538499999999</v>
      </c>
      <c r="I173">
        <v>6.6163499999999997</v>
      </c>
      <c r="J173">
        <v>27.064813999999998</v>
      </c>
      <c r="K173">
        <v>26.442186</v>
      </c>
    </row>
    <row r="174" spans="1:11" x14ac:dyDescent="0.25">
      <c r="A174" s="1">
        <v>41760</v>
      </c>
      <c r="B174">
        <v>31.571280999999999</v>
      </c>
      <c r="C174">
        <v>39.438828000000001</v>
      </c>
      <c r="D174">
        <v>16.827078</v>
      </c>
      <c r="E174">
        <v>8.27</v>
      </c>
      <c r="F174">
        <v>36.900002000000001</v>
      </c>
      <c r="G174">
        <v>60.809840999999999</v>
      </c>
      <c r="H174">
        <v>134.038116</v>
      </c>
      <c r="I174">
        <v>6.1607329999999996</v>
      </c>
      <c r="J174">
        <v>27.453593999999999</v>
      </c>
      <c r="K174">
        <v>26.72139</v>
      </c>
    </row>
    <row r="175" spans="1:11" x14ac:dyDescent="0.25">
      <c r="A175" s="1">
        <v>41791</v>
      </c>
      <c r="B175">
        <v>39.199897999999997</v>
      </c>
      <c r="C175">
        <v>38.299339000000003</v>
      </c>
      <c r="D175">
        <v>18.736028999999998</v>
      </c>
      <c r="E175">
        <v>10.94</v>
      </c>
      <c r="F175">
        <v>37.82</v>
      </c>
      <c r="G175">
        <v>64.175819000000004</v>
      </c>
      <c r="H175">
        <v>138.453461</v>
      </c>
      <c r="I175">
        <v>8.0822479999999999</v>
      </c>
      <c r="J175">
        <v>27.518131</v>
      </c>
      <c r="K175">
        <v>26.928975999999999</v>
      </c>
    </row>
    <row r="176" spans="1:11" x14ac:dyDescent="0.25">
      <c r="A176" s="1">
        <v>41821</v>
      </c>
      <c r="B176">
        <v>38.892910000000001</v>
      </c>
      <c r="C176">
        <v>39.560482</v>
      </c>
      <c r="D176">
        <v>18.889448000000002</v>
      </c>
      <c r="E176">
        <v>10.19</v>
      </c>
      <c r="F176">
        <v>39.110000999999997</v>
      </c>
      <c r="G176">
        <v>67.657798999999997</v>
      </c>
      <c r="H176">
        <v>150.954376</v>
      </c>
      <c r="I176">
        <v>8.0129160000000006</v>
      </c>
      <c r="J176">
        <v>27.195430999999999</v>
      </c>
      <c r="K176">
        <v>27.824667000000002</v>
      </c>
    </row>
    <row r="177" spans="1:11" x14ac:dyDescent="0.25">
      <c r="A177" s="1">
        <v>41852</v>
      </c>
      <c r="B177">
        <v>39.890663000000004</v>
      </c>
      <c r="C177">
        <v>39.215988000000003</v>
      </c>
      <c r="D177">
        <v>19.167511000000001</v>
      </c>
      <c r="E177">
        <v>11.05</v>
      </c>
      <c r="F177">
        <v>38.479999999999997</v>
      </c>
      <c r="G177">
        <v>72.484549999999999</v>
      </c>
      <c r="H177">
        <v>162.70666499999999</v>
      </c>
      <c r="I177">
        <v>8.9043399999999995</v>
      </c>
      <c r="J177">
        <v>28.028504999999999</v>
      </c>
      <c r="K177">
        <v>27.799787999999999</v>
      </c>
    </row>
    <row r="178" spans="1:11" x14ac:dyDescent="0.25">
      <c r="A178" s="1">
        <v>41883</v>
      </c>
      <c r="B178">
        <v>31.135757000000002</v>
      </c>
      <c r="C178">
        <v>38.366782999999998</v>
      </c>
      <c r="D178">
        <v>15.83202</v>
      </c>
      <c r="E178">
        <v>11.16</v>
      </c>
      <c r="F178">
        <v>37.840000000000003</v>
      </c>
      <c r="G178">
        <v>73.802634999999995</v>
      </c>
      <c r="H178">
        <v>184.57127399999999</v>
      </c>
      <c r="I178">
        <v>7.4861360000000001</v>
      </c>
      <c r="J178">
        <v>28.558416000000001</v>
      </c>
      <c r="K178">
        <v>28.989235000000001</v>
      </c>
    </row>
    <row r="179" spans="1:11" x14ac:dyDescent="0.25">
      <c r="A179" s="1">
        <v>41913</v>
      </c>
      <c r="B179">
        <v>25.531513</v>
      </c>
      <c r="C179">
        <v>40.605434000000002</v>
      </c>
      <c r="D179">
        <v>12.861713999999999</v>
      </c>
      <c r="E179">
        <v>11.84</v>
      </c>
      <c r="F179">
        <v>38.689999</v>
      </c>
      <c r="G179">
        <v>73.987166999999999</v>
      </c>
      <c r="H179">
        <v>181.731674</v>
      </c>
      <c r="I179">
        <v>6.1078929999999998</v>
      </c>
      <c r="J179">
        <v>30.890053000000002</v>
      </c>
      <c r="K179">
        <v>30.747675000000001</v>
      </c>
    </row>
    <row r="180" spans="1:11" x14ac:dyDescent="0.25">
      <c r="A180" s="1">
        <v>41944</v>
      </c>
      <c r="B180">
        <v>25.64687</v>
      </c>
      <c r="C180">
        <v>43.274600999999997</v>
      </c>
      <c r="D180">
        <v>13.015516999999999</v>
      </c>
      <c r="E180">
        <v>11.85</v>
      </c>
      <c r="F180">
        <v>41.68</v>
      </c>
      <c r="G180">
        <v>75.635254000000003</v>
      </c>
      <c r="H180">
        <v>227.734039</v>
      </c>
      <c r="I180">
        <v>7.0696890000000003</v>
      </c>
      <c r="J180">
        <v>32.451134000000003</v>
      </c>
      <c r="K180">
        <v>34.320129000000001</v>
      </c>
    </row>
    <row r="181" spans="1:11" x14ac:dyDescent="0.25">
      <c r="A181" s="1">
        <v>41974</v>
      </c>
      <c r="B181">
        <v>27.950171999999998</v>
      </c>
      <c r="C181">
        <v>43.225921999999997</v>
      </c>
      <c r="D181">
        <v>12.118353000000001</v>
      </c>
      <c r="E181">
        <v>12.74</v>
      </c>
      <c r="F181">
        <v>44.290000999999997</v>
      </c>
      <c r="G181">
        <v>74.508567999999997</v>
      </c>
      <c r="H181">
        <v>219.19399999999999</v>
      </c>
      <c r="I181">
        <v>7.020111</v>
      </c>
      <c r="J181">
        <v>31.825171999999998</v>
      </c>
      <c r="K181">
        <v>32.925694</v>
      </c>
    </row>
    <row r="182" spans="1:11" x14ac:dyDescent="0.25">
      <c r="A182" s="1">
        <v>42005</v>
      </c>
      <c r="B182">
        <v>41.403354999999998</v>
      </c>
      <c r="C182">
        <v>47.921908999999999</v>
      </c>
      <c r="D182">
        <v>15.72869</v>
      </c>
      <c r="E182">
        <v>12.91</v>
      </c>
      <c r="F182">
        <v>50.349997999999999</v>
      </c>
      <c r="G182">
        <v>78.205673000000004</v>
      </c>
      <c r="H182">
        <v>213.50067100000001</v>
      </c>
      <c r="I182">
        <v>6.0484010000000001</v>
      </c>
      <c r="J182">
        <v>34.246651</v>
      </c>
      <c r="K182">
        <v>35.418776999999999</v>
      </c>
    </row>
    <row r="183" spans="1:11" x14ac:dyDescent="0.25">
      <c r="A183" s="1">
        <v>42036</v>
      </c>
      <c r="B183">
        <v>38.822899</v>
      </c>
      <c r="C183">
        <v>44.92474</v>
      </c>
      <c r="D183">
        <v>15.738371000000001</v>
      </c>
      <c r="E183">
        <v>13.54</v>
      </c>
      <c r="F183">
        <v>52.310001</v>
      </c>
      <c r="G183">
        <v>80.662422000000007</v>
      </c>
      <c r="H183">
        <v>232.06990099999999</v>
      </c>
      <c r="I183">
        <v>7.1592250000000002</v>
      </c>
      <c r="J183">
        <v>34.057419000000003</v>
      </c>
      <c r="K183">
        <v>33.449657000000002</v>
      </c>
    </row>
    <row r="184" spans="1:11" x14ac:dyDescent="0.25">
      <c r="A184" s="1">
        <v>42064</v>
      </c>
      <c r="B184">
        <v>34.078189999999999</v>
      </c>
      <c r="C184">
        <v>44.029690000000002</v>
      </c>
      <c r="D184">
        <v>13.448517000000001</v>
      </c>
      <c r="E184">
        <v>11.29</v>
      </c>
      <c r="F184">
        <v>53.720001000000003</v>
      </c>
      <c r="G184">
        <v>79.233208000000005</v>
      </c>
      <c r="H184">
        <v>223.55748</v>
      </c>
      <c r="I184">
        <v>5.7690840000000003</v>
      </c>
      <c r="J184">
        <v>34.248610999999997</v>
      </c>
      <c r="K184">
        <v>33.163223000000002</v>
      </c>
    </row>
    <row r="185" spans="1:11" x14ac:dyDescent="0.25">
      <c r="A185" s="1">
        <v>42095</v>
      </c>
      <c r="B185">
        <v>35.366173000000003</v>
      </c>
      <c r="C185">
        <v>44.214995999999999</v>
      </c>
      <c r="D185">
        <v>15.225467</v>
      </c>
      <c r="E185">
        <v>12.25</v>
      </c>
      <c r="F185">
        <v>50.779998999999997</v>
      </c>
      <c r="G185">
        <v>73.033173000000005</v>
      </c>
      <c r="H185">
        <v>227.78042600000001</v>
      </c>
      <c r="I185">
        <v>5.967676</v>
      </c>
      <c r="J185">
        <v>33.799725000000002</v>
      </c>
      <c r="K185">
        <v>33.756343999999999</v>
      </c>
    </row>
    <row r="186" spans="1:11" x14ac:dyDescent="0.25">
      <c r="A186" s="1">
        <v>42125</v>
      </c>
      <c r="B186">
        <v>38.755595999999997</v>
      </c>
      <c r="C186">
        <v>45.303963000000003</v>
      </c>
      <c r="D186">
        <v>14.293298</v>
      </c>
      <c r="E186">
        <v>12.21</v>
      </c>
      <c r="F186">
        <v>52.68</v>
      </c>
      <c r="G186">
        <v>69.161186000000001</v>
      </c>
      <c r="H186">
        <v>210.04953</v>
      </c>
      <c r="I186">
        <v>5.9478160000000004</v>
      </c>
      <c r="J186">
        <v>34.622287999999998</v>
      </c>
      <c r="K186">
        <v>32.647457000000003</v>
      </c>
    </row>
    <row r="187" spans="1:11" x14ac:dyDescent="0.25">
      <c r="A187" s="1">
        <v>42156</v>
      </c>
      <c r="B187">
        <v>34.410107000000004</v>
      </c>
      <c r="C187">
        <v>44.106940999999999</v>
      </c>
      <c r="D187">
        <v>13.007676999999999</v>
      </c>
      <c r="E187">
        <v>10.210000000000001</v>
      </c>
      <c r="F187">
        <v>48.849997999999999</v>
      </c>
      <c r="G187">
        <v>67.558006000000006</v>
      </c>
      <c r="H187">
        <v>214.863449</v>
      </c>
      <c r="I187">
        <v>5.1435199999999996</v>
      </c>
      <c r="J187">
        <v>33.019168999999998</v>
      </c>
      <c r="K187">
        <v>30.696017999999999</v>
      </c>
    </row>
    <row r="188" spans="1:11" x14ac:dyDescent="0.25">
      <c r="A188" s="1">
        <v>42186</v>
      </c>
      <c r="B188">
        <v>28.083148999999999</v>
      </c>
      <c r="C188">
        <v>45.287125000000003</v>
      </c>
      <c r="D188">
        <v>9.0128090000000007</v>
      </c>
      <c r="E188">
        <v>10.14</v>
      </c>
      <c r="F188">
        <v>48.860000999999997</v>
      </c>
      <c r="G188">
        <v>76.817413000000002</v>
      </c>
      <c r="H188">
        <v>209.71589700000001</v>
      </c>
      <c r="I188">
        <v>4.4683089999999996</v>
      </c>
      <c r="J188">
        <v>36.611488000000001</v>
      </c>
      <c r="K188">
        <v>32.769835999999998</v>
      </c>
    </row>
    <row r="189" spans="1:11" x14ac:dyDescent="0.25">
      <c r="A189" s="1">
        <v>42217</v>
      </c>
      <c r="B189">
        <v>30.120974</v>
      </c>
      <c r="C189">
        <v>45.068393999999998</v>
      </c>
      <c r="D189">
        <v>8.9153760000000002</v>
      </c>
      <c r="E189">
        <v>9.98</v>
      </c>
      <c r="F189">
        <v>48.599997999999999</v>
      </c>
      <c r="G189">
        <v>68.927605</v>
      </c>
      <c r="H189">
        <v>224.538589</v>
      </c>
      <c r="I189">
        <v>3.9023240000000001</v>
      </c>
      <c r="J189">
        <v>38.606769999999997</v>
      </c>
      <c r="K189">
        <v>31.229783999999999</v>
      </c>
    </row>
    <row r="190" spans="1:11" x14ac:dyDescent="0.25">
      <c r="A190" s="1">
        <v>42248</v>
      </c>
      <c r="B190">
        <v>32.913196999999997</v>
      </c>
      <c r="C190">
        <v>45.951759000000003</v>
      </c>
      <c r="D190">
        <v>8.2913139999999999</v>
      </c>
      <c r="E190">
        <v>8.19</v>
      </c>
      <c r="F190">
        <v>48.349997999999999</v>
      </c>
      <c r="G190">
        <v>71.347274999999996</v>
      </c>
      <c r="H190">
        <v>212.117355</v>
      </c>
      <c r="I190">
        <v>4.2579380000000002</v>
      </c>
      <c r="J190">
        <v>37.513652999999998</v>
      </c>
      <c r="K190">
        <v>33.695889000000001</v>
      </c>
    </row>
    <row r="191" spans="1:11" x14ac:dyDescent="0.25">
      <c r="A191" s="1">
        <v>42278</v>
      </c>
      <c r="B191">
        <v>35.958370000000002</v>
      </c>
      <c r="C191">
        <v>48.971161000000002</v>
      </c>
      <c r="D191">
        <v>9.8148079999999993</v>
      </c>
      <c r="E191">
        <v>9.5299999999999994</v>
      </c>
      <c r="F191">
        <v>48.57</v>
      </c>
      <c r="G191">
        <v>75.525833000000006</v>
      </c>
      <c r="H191">
        <v>206.86218299999999</v>
      </c>
      <c r="I191">
        <v>4.546443</v>
      </c>
      <c r="J191">
        <v>36.301887999999998</v>
      </c>
      <c r="K191">
        <v>33.413395000000001</v>
      </c>
    </row>
    <row r="192" spans="1:11" x14ac:dyDescent="0.25">
      <c r="A192" s="1">
        <v>42309</v>
      </c>
      <c r="B192">
        <v>34.51849</v>
      </c>
      <c r="C192">
        <v>48.587978</v>
      </c>
      <c r="D192">
        <v>9.5999580000000009</v>
      </c>
      <c r="E192">
        <v>10.62</v>
      </c>
      <c r="F192">
        <v>58.130001</v>
      </c>
      <c r="G192">
        <v>75.374542000000005</v>
      </c>
      <c r="H192">
        <v>195.843445</v>
      </c>
      <c r="I192">
        <v>4.068918</v>
      </c>
      <c r="J192">
        <v>36.499682999999997</v>
      </c>
      <c r="K192">
        <v>32.557102</v>
      </c>
    </row>
    <row r="193" spans="1:11" x14ac:dyDescent="0.25">
      <c r="A193" s="1">
        <v>42339</v>
      </c>
      <c r="B193">
        <v>35.463760000000001</v>
      </c>
      <c r="C193">
        <v>45.522483999999999</v>
      </c>
      <c r="D193">
        <v>10.0412</v>
      </c>
      <c r="E193">
        <v>12.84</v>
      </c>
      <c r="F193">
        <v>55.400002000000001</v>
      </c>
      <c r="G193">
        <v>73.142891000000006</v>
      </c>
      <c r="H193">
        <v>191.53391999999999</v>
      </c>
      <c r="I193">
        <v>4.0788659999999997</v>
      </c>
      <c r="J193">
        <v>37.030777</v>
      </c>
      <c r="K193">
        <v>33.358561999999999</v>
      </c>
    </row>
    <row r="194" spans="1:11" x14ac:dyDescent="0.25">
      <c r="A194" s="1">
        <v>42370</v>
      </c>
      <c r="B194">
        <v>40.485435000000003</v>
      </c>
      <c r="C194">
        <v>48.621158999999999</v>
      </c>
      <c r="D194">
        <v>13.659565000000001</v>
      </c>
      <c r="E194">
        <v>9.99</v>
      </c>
      <c r="F194">
        <v>60.040000999999997</v>
      </c>
      <c r="G194">
        <v>72.122382999999999</v>
      </c>
      <c r="H194">
        <v>186.60188299999999</v>
      </c>
      <c r="I194">
        <v>3.163608</v>
      </c>
      <c r="J194">
        <v>38.264274999999998</v>
      </c>
      <c r="K194">
        <v>36.301174000000003</v>
      </c>
    </row>
    <row r="195" spans="1:11" x14ac:dyDescent="0.25">
      <c r="A195" s="1">
        <v>42401</v>
      </c>
      <c r="B195">
        <v>46.423701999999999</v>
      </c>
      <c r="C195">
        <v>50.353015999999997</v>
      </c>
      <c r="D195">
        <v>18.435016999999998</v>
      </c>
      <c r="E195">
        <v>10.56</v>
      </c>
      <c r="F195">
        <v>56.610000999999997</v>
      </c>
      <c r="G195">
        <v>74.638831999999994</v>
      </c>
      <c r="H195">
        <v>200.69619800000001</v>
      </c>
      <c r="I195">
        <v>4.0291240000000004</v>
      </c>
      <c r="J195">
        <v>38.996166000000002</v>
      </c>
      <c r="K195">
        <v>33.447730999999997</v>
      </c>
    </row>
    <row r="196" spans="1:11" x14ac:dyDescent="0.25">
      <c r="A196" s="1">
        <v>42430</v>
      </c>
      <c r="B196">
        <v>45.895305999999998</v>
      </c>
      <c r="C196">
        <v>50.999229</v>
      </c>
      <c r="D196">
        <v>17.316358999999999</v>
      </c>
      <c r="E196">
        <v>10.54</v>
      </c>
      <c r="F196">
        <v>62.07</v>
      </c>
      <c r="G196">
        <v>77.069817</v>
      </c>
      <c r="H196">
        <v>191.185013</v>
      </c>
      <c r="I196">
        <v>4.0589690000000003</v>
      </c>
      <c r="J196">
        <v>41.160690000000002</v>
      </c>
      <c r="K196">
        <v>36.681904000000003</v>
      </c>
    </row>
    <row r="197" spans="1:11" x14ac:dyDescent="0.25">
      <c r="A197" s="1">
        <v>42461</v>
      </c>
      <c r="B197">
        <v>57.928303</v>
      </c>
      <c r="C197">
        <v>51.293441999999999</v>
      </c>
      <c r="D197">
        <v>23.844351</v>
      </c>
      <c r="E197">
        <v>8.86</v>
      </c>
      <c r="F197">
        <v>57.32</v>
      </c>
      <c r="G197">
        <v>73.712981999999997</v>
      </c>
      <c r="H197">
        <v>193.58680699999999</v>
      </c>
      <c r="I197">
        <v>5.2627319999999997</v>
      </c>
      <c r="J197">
        <v>39.368457999999997</v>
      </c>
      <c r="K197">
        <v>35.861953999999997</v>
      </c>
    </row>
    <row r="198" spans="1:11" x14ac:dyDescent="0.25">
      <c r="A198" s="1">
        <v>42491</v>
      </c>
      <c r="B198">
        <v>57.488770000000002</v>
      </c>
      <c r="C198">
        <v>52.696948999999996</v>
      </c>
      <c r="D198">
        <v>21.517835999999999</v>
      </c>
      <c r="E198">
        <v>9.5399999999999991</v>
      </c>
      <c r="F198">
        <v>61.330002</v>
      </c>
      <c r="G198">
        <v>74.180488999999994</v>
      </c>
      <c r="H198">
        <v>187.49684099999999</v>
      </c>
      <c r="I198">
        <v>5.5512370000000004</v>
      </c>
      <c r="J198">
        <v>40.423878000000002</v>
      </c>
      <c r="K198">
        <v>36.961230999999998</v>
      </c>
    </row>
    <row r="199" spans="1:11" x14ac:dyDescent="0.25">
      <c r="A199" s="1">
        <v>42522</v>
      </c>
      <c r="B199">
        <v>67.715537999999995</v>
      </c>
      <c r="C199">
        <v>53.298447000000003</v>
      </c>
      <c r="D199">
        <v>27.122502999999998</v>
      </c>
      <c r="E199">
        <v>8.67</v>
      </c>
      <c r="F199">
        <v>55.189999</v>
      </c>
      <c r="G199">
        <v>72.787529000000006</v>
      </c>
      <c r="H199">
        <v>188.34472700000001</v>
      </c>
      <c r="I199">
        <v>5.7800520000000004</v>
      </c>
      <c r="J199">
        <v>42.532116000000002</v>
      </c>
      <c r="K199">
        <v>39.715587999999997</v>
      </c>
    </row>
    <row r="200" spans="1:11" x14ac:dyDescent="0.25">
      <c r="A200" s="1">
        <v>42552</v>
      </c>
      <c r="B200">
        <v>74.414619000000002</v>
      </c>
      <c r="C200">
        <v>55.138741000000003</v>
      </c>
      <c r="D200">
        <v>28.037077</v>
      </c>
      <c r="E200">
        <v>9.9</v>
      </c>
      <c r="F200">
        <v>63.389999000000003</v>
      </c>
      <c r="G200">
        <v>79.354331999999999</v>
      </c>
      <c r="H200">
        <v>186.91871599999999</v>
      </c>
      <c r="I200">
        <v>5.3224229999999997</v>
      </c>
      <c r="J200">
        <v>42.584601999999997</v>
      </c>
      <c r="K200">
        <v>39.333621999999998</v>
      </c>
    </row>
    <row r="201" spans="1:11" x14ac:dyDescent="0.25">
      <c r="A201" s="1">
        <v>42583</v>
      </c>
      <c r="B201">
        <v>65.100548000000003</v>
      </c>
      <c r="C201">
        <v>54.027678999999999</v>
      </c>
      <c r="D201">
        <v>21.920254</v>
      </c>
      <c r="E201">
        <v>9.9499999999999993</v>
      </c>
      <c r="F201">
        <v>63.830002</v>
      </c>
      <c r="G201">
        <v>80.792427000000004</v>
      </c>
      <c r="H201">
        <v>194.23599200000001</v>
      </c>
      <c r="I201">
        <v>4.17835</v>
      </c>
      <c r="J201">
        <v>42.213596000000003</v>
      </c>
      <c r="K201">
        <v>37.514724999999999</v>
      </c>
    </row>
    <row r="202" spans="1:11" x14ac:dyDescent="0.25">
      <c r="A202" s="1">
        <v>42614</v>
      </c>
      <c r="B202">
        <v>69.588500999999994</v>
      </c>
      <c r="C202">
        <v>53.428055000000001</v>
      </c>
      <c r="D202">
        <v>22.863959999999999</v>
      </c>
      <c r="E202">
        <v>10.46</v>
      </c>
      <c r="F202">
        <v>62.490001999999997</v>
      </c>
      <c r="G202">
        <v>82.220955000000004</v>
      </c>
      <c r="H202">
        <v>187.47152700000001</v>
      </c>
      <c r="I202">
        <v>5.1334020000000002</v>
      </c>
      <c r="J202">
        <v>41.824618999999998</v>
      </c>
      <c r="K202">
        <v>38.711745999999998</v>
      </c>
    </row>
    <row r="203" spans="1:11" x14ac:dyDescent="0.25">
      <c r="A203" s="1">
        <v>42644</v>
      </c>
      <c r="B203">
        <v>66.812804999999997</v>
      </c>
      <c r="C203">
        <v>54.341811999999997</v>
      </c>
      <c r="D203">
        <v>23.22813</v>
      </c>
      <c r="E203">
        <v>9.4700000000000006</v>
      </c>
      <c r="F203">
        <v>63.709999000000003</v>
      </c>
      <c r="G203">
        <v>81.203322999999997</v>
      </c>
      <c r="H203">
        <v>189.40425099999999</v>
      </c>
      <c r="I203">
        <v>4.208196</v>
      </c>
      <c r="J203">
        <v>41.356068</v>
      </c>
      <c r="K203">
        <v>40.510154999999997</v>
      </c>
    </row>
    <row r="204" spans="1:11" x14ac:dyDescent="0.25">
      <c r="A204" s="1">
        <v>42675</v>
      </c>
      <c r="B204">
        <v>54.140735999999997</v>
      </c>
      <c r="C204">
        <v>51.622044000000002</v>
      </c>
      <c r="D204">
        <v>19.832495000000002</v>
      </c>
      <c r="E204">
        <v>10.34</v>
      </c>
      <c r="F204">
        <v>63.630001</v>
      </c>
      <c r="G204">
        <v>86.490395000000007</v>
      </c>
      <c r="H204">
        <v>193.83725000000001</v>
      </c>
      <c r="I204">
        <v>3.6809280000000002</v>
      </c>
      <c r="J204">
        <v>40.329090000000001</v>
      </c>
      <c r="K204">
        <v>36.738990999999999</v>
      </c>
    </row>
    <row r="205" spans="1:11" x14ac:dyDescent="0.25">
      <c r="A205" s="1">
        <v>42705</v>
      </c>
      <c r="B205">
        <v>55.464641999999998</v>
      </c>
      <c r="C205">
        <v>51.746887000000001</v>
      </c>
      <c r="D205">
        <v>21.172512000000001</v>
      </c>
      <c r="E205">
        <v>9.24</v>
      </c>
      <c r="F205">
        <v>64.440002000000007</v>
      </c>
      <c r="G205">
        <v>87.020072999999996</v>
      </c>
      <c r="H205">
        <v>190.83273299999999</v>
      </c>
      <c r="I205">
        <v>4.2977319999999999</v>
      </c>
      <c r="J205">
        <v>40.579407000000003</v>
      </c>
      <c r="K205">
        <v>38.420071</v>
      </c>
    </row>
    <row r="206" spans="1:11" x14ac:dyDescent="0.25">
      <c r="A206" s="1">
        <v>42736</v>
      </c>
      <c r="B206">
        <v>60.986533999999999</v>
      </c>
      <c r="C206">
        <v>52.922432000000001</v>
      </c>
      <c r="D206">
        <v>23.625724999999999</v>
      </c>
      <c r="E206">
        <v>9.18</v>
      </c>
      <c r="F206">
        <v>62.57</v>
      </c>
      <c r="G206">
        <v>87.461746000000005</v>
      </c>
      <c r="H206">
        <v>192.14111299999999</v>
      </c>
      <c r="I206">
        <v>4.5762890000000001</v>
      </c>
      <c r="J206">
        <v>40.624110999999999</v>
      </c>
      <c r="K206">
        <v>38.772205</v>
      </c>
    </row>
    <row r="207" spans="1:11" x14ac:dyDescent="0.25">
      <c r="A207" s="1">
        <v>42767</v>
      </c>
      <c r="B207">
        <v>54.875107</v>
      </c>
      <c r="C207">
        <v>52.272854000000002</v>
      </c>
      <c r="D207">
        <v>24.147895999999999</v>
      </c>
      <c r="E207">
        <v>9.23</v>
      </c>
      <c r="F207">
        <v>61.060001</v>
      </c>
      <c r="G207">
        <v>89.318496999999994</v>
      </c>
      <c r="H207">
        <v>198.12709000000001</v>
      </c>
      <c r="I207">
        <v>4.039072</v>
      </c>
      <c r="J207">
        <v>41.190941000000002</v>
      </c>
      <c r="K207">
        <v>39.040947000000003</v>
      </c>
    </row>
    <row r="208" spans="1:11" x14ac:dyDescent="0.25">
      <c r="A208" s="1">
        <v>42795</v>
      </c>
      <c r="B208">
        <v>55.528660000000002</v>
      </c>
      <c r="C208">
        <v>53.120911</v>
      </c>
      <c r="D208">
        <v>24.915751</v>
      </c>
      <c r="E208">
        <v>10.3</v>
      </c>
      <c r="F208">
        <v>63.720001000000003</v>
      </c>
      <c r="G208">
        <v>94.927513000000005</v>
      </c>
      <c r="H208">
        <v>201.18043499999999</v>
      </c>
      <c r="I208">
        <v>4.5265459999999997</v>
      </c>
      <c r="J208">
        <v>42.484093000000001</v>
      </c>
      <c r="K208">
        <v>41.225067000000003</v>
      </c>
    </row>
    <row r="209" spans="1:11" x14ac:dyDescent="0.25">
      <c r="A209" s="1">
        <v>42826</v>
      </c>
      <c r="B209">
        <v>64.219154000000003</v>
      </c>
      <c r="C209">
        <v>56.766243000000003</v>
      </c>
      <c r="D209">
        <v>22.509004999999998</v>
      </c>
      <c r="E209">
        <v>12.75</v>
      </c>
      <c r="F209">
        <v>65.879997000000003</v>
      </c>
      <c r="G209">
        <v>95.827552999999995</v>
      </c>
      <c r="H209">
        <v>196.435089</v>
      </c>
      <c r="I209">
        <v>4.99</v>
      </c>
      <c r="J209">
        <v>42.728251999999998</v>
      </c>
      <c r="K209">
        <v>41.552478999999998</v>
      </c>
    </row>
    <row r="210" spans="1:11" x14ac:dyDescent="0.25">
      <c r="A210" s="1">
        <v>42856</v>
      </c>
      <c r="B210">
        <v>64.258521999999999</v>
      </c>
      <c r="C210">
        <v>55.907665000000001</v>
      </c>
      <c r="D210">
        <v>22.035543000000001</v>
      </c>
      <c r="E210">
        <v>14.28</v>
      </c>
      <c r="F210">
        <v>66.970000999999996</v>
      </c>
      <c r="G210">
        <v>101.71299</v>
      </c>
      <c r="H210">
        <v>229.22773699999999</v>
      </c>
      <c r="I210">
        <v>4.09</v>
      </c>
      <c r="J210">
        <v>44.051895000000002</v>
      </c>
      <c r="K210">
        <v>41.599246999999998</v>
      </c>
    </row>
    <row r="211" spans="1:11" x14ac:dyDescent="0.25">
      <c r="A211" s="1">
        <v>42887</v>
      </c>
      <c r="B211">
        <v>57.644421000000001</v>
      </c>
      <c r="C211">
        <v>53.341084000000002</v>
      </c>
      <c r="D211">
        <v>20.376546999999999</v>
      </c>
      <c r="E211">
        <v>12.96</v>
      </c>
      <c r="F211">
        <v>66.260002</v>
      </c>
      <c r="G211">
        <v>102.188873</v>
      </c>
      <c r="H211">
        <v>235.080353</v>
      </c>
      <c r="I211">
        <v>3.44</v>
      </c>
      <c r="J211">
        <v>44.079318999999998</v>
      </c>
      <c r="K211">
        <v>43.025291000000003</v>
      </c>
    </row>
    <row r="212" spans="1:11" x14ac:dyDescent="0.25">
      <c r="A212" s="1">
        <v>42917</v>
      </c>
      <c r="B212">
        <v>57.378273</v>
      </c>
      <c r="C212">
        <v>54.091121999999999</v>
      </c>
      <c r="D212">
        <v>20.821017999999999</v>
      </c>
      <c r="E212">
        <v>11.69</v>
      </c>
      <c r="F212">
        <v>65.830001999999993</v>
      </c>
      <c r="G212">
        <v>96.05574</v>
      </c>
      <c r="H212">
        <v>230.25195299999999</v>
      </c>
      <c r="I212">
        <v>2.64</v>
      </c>
      <c r="J212">
        <v>42.424408</v>
      </c>
      <c r="K212">
        <v>42.912018000000003</v>
      </c>
    </row>
    <row r="213" spans="1:11" x14ac:dyDescent="0.25">
      <c r="A213" s="1">
        <v>42948</v>
      </c>
      <c r="B213">
        <v>63.095408999999997</v>
      </c>
      <c r="C213">
        <v>54.941493999999999</v>
      </c>
      <c r="D213">
        <v>22.213697</v>
      </c>
      <c r="E213">
        <v>11.57</v>
      </c>
      <c r="F213">
        <v>63.529998999999997</v>
      </c>
      <c r="G213">
        <v>98.688216999999995</v>
      </c>
      <c r="H213">
        <v>237.677628</v>
      </c>
      <c r="I213">
        <v>2.57</v>
      </c>
      <c r="J213">
        <v>44.34713</v>
      </c>
      <c r="K213">
        <v>43.129128000000001</v>
      </c>
    </row>
    <row r="214" spans="1:11" x14ac:dyDescent="0.25">
      <c r="A214" s="1">
        <v>42979</v>
      </c>
      <c r="B214">
        <v>55.671398000000003</v>
      </c>
      <c r="C214">
        <v>54.035663999999997</v>
      </c>
      <c r="D214">
        <v>19.860289000000002</v>
      </c>
      <c r="E214">
        <v>13.95</v>
      </c>
      <c r="F214">
        <v>64.699996999999996</v>
      </c>
      <c r="G214">
        <v>100.794197</v>
      </c>
      <c r="H214">
        <v>224.962357</v>
      </c>
      <c r="I214">
        <v>2.74</v>
      </c>
      <c r="J214">
        <v>43.699860000000001</v>
      </c>
      <c r="K214">
        <v>42.640754999999999</v>
      </c>
    </row>
    <row r="215" spans="1:11" x14ac:dyDescent="0.25">
      <c r="A215" s="1">
        <v>43009</v>
      </c>
      <c r="B215">
        <v>56.865982000000002</v>
      </c>
      <c r="C215">
        <v>55.748341000000003</v>
      </c>
      <c r="D215">
        <v>18.436043000000002</v>
      </c>
      <c r="E215">
        <v>14.12</v>
      </c>
      <c r="F215">
        <v>68.550003000000004</v>
      </c>
      <c r="G215">
        <v>101.635971</v>
      </c>
      <c r="H215">
        <v>230.83097799999999</v>
      </c>
      <c r="I215">
        <v>1.62</v>
      </c>
      <c r="J215">
        <v>44.938915000000001</v>
      </c>
      <c r="K215">
        <v>45.240336999999997</v>
      </c>
    </row>
    <row r="216" spans="1:11" x14ac:dyDescent="0.25">
      <c r="A216" s="1">
        <v>43040</v>
      </c>
      <c r="B216">
        <v>55.829357000000002</v>
      </c>
      <c r="C216">
        <v>57.779133000000002</v>
      </c>
      <c r="D216">
        <v>17.625017</v>
      </c>
      <c r="E216">
        <v>13.92</v>
      </c>
      <c r="F216">
        <v>68.089995999999999</v>
      </c>
      <c r="G216">
        <v>98.600898999999998</v>
      </c>
      <c r="H216">
        <v>229.143967</v>
      </c>
      <c r="I216">
        <v>1.48</v>
      </c>
      <c r="J216">
        <v>45.421962999999998</v>
      </c>
      <c r="K216">
        <v>45.230815999999997</v>
      </c>
    </row>
    <row r="217" spans="1:11" x14ac:dyDescent="0.25">
      <c r="A217" s="1">
        <v>43070</v>
      </c>
      <c r="B217">
        <v>57.413052</v>
      </c>
      <c r="C217">
        <v>56.506377999999998</v>
      </c>
      <c r="D217">
        <v>18.010815000000001</v>
      </c>
      <c r="E217">
        <v>14.04</v>
      </c>
      <c r="F217">
        <v>68.300003000000004</v>
      </c>
      <c r="G217">
        <v>101.479332</v>
      </c>
      <c r="H217">
        <v>226.67236299999999</v>
      </c>
      <c r="I217">
        <v>1.82</v>
      </c>
      <c r="J217">
        <v>43.944068999999999</v>
      </c>
      <c r="K217">
        <v>44.294651000000002</v>
      </c>
    </row>
    <row r="218" spans="1:11" x14ac:dyDescent="0.25">
      <c r="A218" s="1">
        <v>43101</v>
      </c>
      <c r="B218">
        <v>57.561427999999999</v>
      </c>
      <c r="C218">
        <v>54.451981000000004</v>
      </c>
      <c r="D218">
        <v>17.525375</v>
      </c>
      <c r="E218">
        <v>15.6</v>
      </c>
      <c r="F218">
        <v>70.400002000000001</v>
      </c>
      <c r="G218">
        <v>96.906754000000006</v>
      </c>
      <c r="H218">
        <v>253.928787</v>
      </c>
      <c r="I218">
        <v>1.59</v>
      </c>
      <c r="J218">
        <v>42.559704000000004</v>
      </c>
      <c r="K218">
        <v>41.748981000000001</v>
      </c>
    </row>
    <row r="219" spans="1:11" x14ac:dyDescent="0.25">
      <c r="A219" s="1">
        <v>43132</v>
      </c>
      <c r="B219">
        <v>48.361888999999998</v>
      </c>
      <c r="C219">
        <v>53.013053999999997</v>
      </c>
      <c r="D219">
        <v>14.642455999999999</v>
      </c>
      <c r="E219">
        <v>15.57</v>
      </c>
      <c r="F219">
        <v>75</v>
      </c>
      <c r="G219">
        <v>97.594871999999995</v>
      </c>
      <c r="H219">
        <v>250.55281099999999</v>
      </c>
      <c r="I219">
        <v>1.38</v>
      </c>
      <c r="J219">
        <v>39.216312000000002</v>
      </c>
      <c r="K219">
        <v>40.279221</v>
      </c>
    </row>
    <row r="220" spans="1:11" x14ac:dyDescent="0.25">
      <c r="A220" s="1">
        <v>43160</v>
      </c>
      <c r="B220">
        <v>53.734425000000002</v>
      </c>
      <c r="C220">
        <v>52.482922000000002</v>
      </c>
      <c r="D220">
        <v>15.931511</v>
      </c>
      <c r="E220">
        <v>14.81</v>
      </c>
      <c r="F220">
        <v>74.300003000000004</v>
      </c>
      <c r="G220">
        <v>92.561783000000005</v>
      </c>
      <c r="H220">
        <v>265.71395899999999</v>
      </c>
      <c r="I220">
        <v>1.08</v>
      </c>
      <c r="J220">
        <v>38.600749999999998</v>
      </c>
      <c r="K220">
        <v>42.218552000000003</v>
      </c>
    </row>
    <row r="221" spans="1:11" x14ac:dyDescent="0.25">
      <c r="A221" s="1">
        <v>43191</v>
      </c>
      <c r="B221">
        <v>53.56588</v>
      </c>
      <c r="C221">
        <v>52.271254999999996</v>
      </c>
      <c r="D221">
        <v>17.152432999999998</v>
      </c>
      <c r="E221">
        <v>13.44</v>
      </c>
      <c r="F221">
        <v>74.400002000000001</v>
      </c>
      <c r="G221">
        <v>97.954712000000001</v>
      </c>
      <c r="H221">
        <v>246.12262000000001</v>
      </c>
      <c r="I221">
        <v>1.22</v>
      </c>
      <c r="J221">
        <v>37.871540000000003</v>
      </c>
      <c r="K221">
        <v>41.839953999999999</v>
      </c>
    </row>
    <row r="222" spans="1:11" x14ac:dyDescent="0.25">
      <c r="A222" s="1">
        <v>43221</v>
      </c>
      <c r="B222">
        <v>57.690147000000003</v>
      </c>
      <c r="C222">
        <v>51.810799000000003</v>
      </c>
      <c r="D222">
        <v>16.943982999999999</v>
      </c>
      <c r="E222">
        <v>15.35</v>
      </c>
      <c r="F222">
        <v>79.709998999999996</v>
      </c>
      <c r="G222">
        <v>106.923447</v>
      </c>
      <c r="H222">
        <v>239.83152799999999</v>
      </c>
      <c r="I222">
        <v>1.47</v>
      </c>
      <c r="J222">
        <v>38.888733000000002</v>
      </c>
      <c r="K222">
        <v>40.218777000000003</v>
      </c>
    </row>
    <row r="223" spans="1:11" x14ac:dyDescent="0.25">
      <c r="A223" s="1">
        <v>43252</v>
      </c>
      <c r="B223">
        <v>59.8979</v>
      </c>
      <c r="C223">
        <v>51.072150999999998</v>
      </c>
      <c r="D223">
        <v>17.181125999999999</v>
      </c>
      <c r="E223">
        <v>12.68</v>
      </c>
      <c r="F223">
        <v>83.309997999999993</v>
      </c>
      <c r="G223">
        <v>106.212265</v>
      </c>
      <c r="H223">
        <v>244.82081600000001</v>
      </c>
      <c r="I223">
        <v>1.33</v>
      </c>
      <c r="J223">
        <v>41.097225000000002</v>
      </c>
      <c r="K223">
        <v>41.209826999999997</v>
      </c>
    </row>
    <row r="224" spans="1:11" x14ac:dyDescent="0.25">
      <c r="A224" s="1">
        <v>43282</v>
      </c>
      <c r="B224">
        <v>54.163525</v>
      </c>
      <c r="C224">
        <v>53.766075000000001</v>
      </c>
      <c r="D224">
        <v>14.504968999999999</v>
      </c>
      <c r="E224">
        <v>12.77</v>
      </c>
      <c r="F224">
        <v>83.980002999999996</v>
      </c>
      <c r="G224">
        <v>115.183571</v>
      </c>
      <c r="H224">
        <v>245.11721800000001</v>
      </c>
      <c r="I224">
        <v>1.42</v>
      </c>
      <c r="J224">
        <v>40.473090999999997</v>
      </c>
      <c r="K224">
        <v>41.945366</v>
      </c>
    </row>
    <row r="225" spans="1:11" x14ac:dyDescent="0.25">
      <c r="A225" s="1">
        <v>43313</v>
      </c>
      <c r="B225">
        <v>44.702300999999999</v>
      </c>
      <c r="C225">
        <v>51.772216999999998</v>
      </c>
      <c r="D225">
        <v>13.281299000000001</v>
      </c>
      <c r="E225">
        <v>13.89</v>
      </c>
      <c r="F225">
        <v>85.690002000000007</v>
      </c>
      <c r="G225">
        <v>115.35219600000001</v>
      </c>
      <c r="H225">
        <v>246.90205399999999</v>
      </c>
      <c r="I225">
        <v>1.26</v>
      </c>
      <c r="J225">
        <v>40.184040000000003</v>
      </c>
      <c r="K225">
        <v>41.896332000000001</v>
      </c>
    </row>
    <row r="226" spans="1:11" x14ac:dyDescent="0.25">
      <c r="A226" s="1">
        <v>43344</v>
      </c>
      <c r="B226">
        <v>43.983322000000001</v>
      </c>
      <c r="C226">
        <v>50.896866000000003</v>
      </c>
      <c r="D226">
        <v>14.257016999999999</v>
      </c>
      <c r="E226">
        <v>14.62</v>
      </c>
      <c r="F226">
        <v>83.279999000000004</v>
      </c>
      <c r="G226">
        <v>114.96534</v>
      </c>
      <c r="H226">
        <v>235.05273399999999</v>
      </c>
      <c r="I226">
        <v>1.1299999999999999</v>
      </c>
      <c r="J226">
        <v>39.084308999999998</v>
      </c>
      <c r="K226">
        <v>41.477393999999997</v>
      </c>
    </row>
    <row r="227" spans="1:11" x14ac:dyDescent="0.25">
      <c r="A227" s="1">
        <v>43374</v>
      </c>
      <c r="B227">
        <v>46.355949000000003</v>
      </c>
      <c r="C227">
        <v>50.273116999999999</v>
      </c>
      <c r="D227">
        <v>16.451938999999999</v>
      </c>
      <c r="E227">
        <v>12.15</v>
      </c>
      <c r="F227">
        <v>81.300003000000004</v>
      </c>
      <c r="G227">
        <v>112.079933</v>
      </c>
      <c r="H227">
        <v>223.30256700000001</v>
      </c>
      <c r="I227">
        <v>0.88</v>
      </c>
      <c r="J227">
        <v>39.531981999999999</v>
      </c>
      <c r="K227">
        <v>43.081820999999998</v>
      </c>
    </row>
    <row r="228" spans="1:11" x14ac:dyDescent="0.25">
      <c r="A228" s="1">
        <v>43405</v>
      </c>
      <c r="B228">
        <v>46.585239000000001</v>
      </c>
      <c r="C228">
        <v>56.193409000000003</v>
      </c>
      <c r="D228">
        <v>16.890923999999998</v>
      </c>
      <c r="E228">
        <v>11.68</v>
      </c>
      <c r="F228">
        <v>85</v>
      </c>
      <c r="G228">
        <v>113.693314</v>
      </c>
      <c r="H228">
        <v>237.91667200000001</v>
      </c>
      <c r="I228">
        <v>0.76</v>
      </c>
      <c r="J228">
        <v>44.034443000000003</v>
      </c>
      <c r="K228">
        <v>45.706344999999999</v>
      </c>
    </row>
    <row r="229" spans="1:11" x14ac:dyDescent="0.25">
      <c r="A229" s="1">
        <v>43435</v>
      </c>
      <c r="B229">
        <v>55.099997999999999</v>
      </c>
      <c r="C229">
        <v>53.213527999999997</v>
      </c>
      <c r="D229">
        <v>18.43</v>
      </c>
      <c r="E229">
        <v>9.7100000000000009</v>
      </c>
      <c r="F229">
        <v>83.5</v>
      </c>
      <c r="G229">
        <v>100.69665500000001</v>
      </c>
      <c r="H229">
        <v>210.14314300000001</v>
      </c>
      <c r="I229">
        <v>4</v>
      </c>
      <c r="J229">
        <v>43.155731000000003</v>
      </c>
      <c r="K229">
        <v>45.509998000000003</v>
      </c>
    </row>
    <row r="230" spans="1:11" x14ac:dyDescent="0.25">
      <c r="A230" s="1">
        <v>43466</v>
      </c>
      <c r="B230">
        <v>57.150002000000001</v>
      </c>
      <c r="C230">
        <v>57.130001</v>
      </c>
      <c r="D230">
        <v>17.59</v>
      </c>
      <c r="E230">
        <v>10.58</v>
      </c>
      <c r="F230">
        <v>86.870002999999997</v>
      </c>
      <c r="G230">
        <v>109.650002</v>
      </c>
      <c r="H230">
        <v>229.156555</v>
      </c>
      <c r="I230">
        <v>4.92</v>
      </c>
      <c r="J230">
        <v>45.416694999999997</v>
      </c>
      <c r="K230">
        <v>46.860000999999997</v>
      </c>
    </row>
    <row r="231" spans="1:11" x14ac:dyDescent="0.25">
      <c r="A231" s="1">
        <v>43497</v>
      </c>
      <c r="B231">
        <v>56.619999</v>
      </c>
      <c r="C231">
        <v>57.060001</v>
      </c>
      <c r="D231">
        <v>17.329999999999998</v>
      </c>
      <c r="E231">
        <v>10.59</v>
      </c>
      <c r="F231">
        <v>86.919998000000007</v>
      </c>
      <c r="G231">
        <v>109</v>
      </c>
      <c r="H231">
        <v>237.5</v>
      </c>
      <c r="I231">
        <v>5.22</v>
      </c>
      <c r="J231">
        <v>45.75</v>
      </c>
      <c r="K231">
        <v>46.810001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workbookViewId="0">
      <selection activeCell="M13" sqref="M13"/>
    </sheetView>
  </sheetViews>
  <sheetFormatPr defaultRowHeight="15" x14ac:dyDescent="0.25"/>
  <cols>
    <col min="1" max="1" width="19.85546875" customWidth="1"/>
    <col min="14" max="14" width="15.5703125" customWidth="1"/>
  </cols>
  <sheetData>
    <row r="1" spans="1:14" x14ac:dyDescent="0.25">
      <c r="A1" t="s">
        <v>0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N1" t="s">
        <v>15</v>
      </c>
    </row>
    <row r="2" spans="1:14" x14ac:dyDescent="0.25">
      <c r="A2" s="1">
        <v>36526</v>
      </c>
      <c r="B2">
        <v>8.1949780000000008</v>
      </c>
      <c r="C2">
        <v>14.859337</v>
      </c>
      <c r="D2">
        <v>18.842248999999999</v>
      </c>
      <c r="E2">
        <v>15.883330000000001</v>
      </c>
      <c r="F2">
        <v>25.75</v>
      </c>
      <c r="G2">
        <v>2.7275740000000002</v>
      </c>
      <c r="H2">
        <v>41.491104</v>
      </c>
      <c r="I2">
        <v>0.86179700000000004</v>
      </c>
      <c r="J2">
        <v>5.5364579999999997</v>
      </c>
      <c r="K2">
        <v>1.576416</v>
      </c>
      <c r="N2">
        <v>8481.0996090000008</v>
      </c>
    </row>
    <row r="3" spans="1:14" x14ac:dyDescent="0.25">
      <c r="A3" s="1">
        <v>36892</v>
      </c>
      <c r="B3">
        <v>8.0335540000000005</v>
      </c>
      <c r="C3">
        <v>18.872907999999999</v>
      </c>
      <c r="D3">
        <v>18.725671999999999</v>
      </c>
      <c r="E3">
        <v>16.66667</v>
      </c>
      <c r="F3">
        <v>8.91</v>
      </c>
      <c r="G3">
        <v>4.6708660000000002</v>
      </c>
      <c r="H3">
        <v>32.428992999999998</v>
      </c>
      <c r="I3">
        <v>0.421323</v>
      </c>
      <c r="J3">
        <v>7.1764780000000004</v>
      </c>
      <c r="K3">
        <v>2.49119</v>
      </c>
      <c r="N3">
        <v>9321.9003909999992</v>
      </c>
    </row>
    <row r="4" spans="1:14" x14ac:dyDescent="0.25">
      <c r="A4" s="1">
        <v>37257</v>
      </c>
      <c r="B4">
        <v>16.133896</v>
      </c>
      <c r="C4">
        <v>15.683711000000001</v>
      </c>
      <c r="D4">
        <v>22.373348</v>
      </c>
      <c r="E4">
        <v>6.7666700000000004</v>
      </c>
      <c r="F4">
        <v>10.5</v>
      </c>
      <c r="G4">
        <v>7.0070300000000003</v>
      </c>
      <c r="H4">
        <v>32.754764999999999</v>
      </c>
      <c r="I4">
        <v>0.50750300000000004</v>
      </c>
      <c r="J4">
        <v>7.4493320000000001</v>
      </c>
      <c r="K4">
        <v>3.9298030000000002</v>
      </c>
      <c r="N4">
        <v>7648.5</v>
      </c>
    </row>
    <row r="5" spans="1:14" x14ac:dyDescent="0.25">
      <c r="A5" s="1">
        <v>37622</v>
      </c>
      <c r="B5">
        <v>19.568501999999999</v>
      </c>
      <c r="C5">
        <v>13.552415</v>
      </c>
      <c r="D5">
        <v>20.729734000000001</v>
      </c>
      <c r="E5">
        <v>3.2183299999999999</v>
      </c>
      <c r="F5">
        <v>7.47</v>
      </c>
      <c r="G5">
        <v>6.0595090000000003</v>
      </c>
      <c r="H5">
        <v>29.446272</v>
      </c>
      <c r="I5">
        <v>2.154493</v>
      </c>
      <c r="J5">
        <v>7.7074410000000002</v>
      </c>
      <c r="K5">
        <v>5.2613269999999996</v>
      </c>
      <c r="N5">
        <v>6569.5</v>
      </c>
    </row>
    <row r="6" spans="1:14" x14ac:dyDescent="0.25">
      <c r="A6" s="1">
        <v>37987</v>
      </c>
      <c r="B6">
        <v>14.942696</v>
      </c>
      <c r="C6">
        <v>14.433183</v>
      </c>
      <c r="D6">
        <v>21.908902999999999</v>
      </c>
      <c r="E6">
        <v>19.196670999999998</v>
      </c>
      <c r="F6">
        <v>9.0500000000000007</v>
      </c>
      <c r="G6">
        <v>8.3829580000000004</v>
      </c>
      <c r="H6">
        <v>37.605927000000001</v>
      </c>
      <c r="I6">
        <v>3.5429439999999999</v>
      </c>
      <c r="J6">
        <v>9.2247190000000003</v>
      </c>
      <c r="K6">
        <v>7.3503889999999998</v>
      </c>
      <c r="N6">
        <v>8521.4003909999992</v>
      </c>
    </row>
    <row r="7" spans="1:14" x14ac:dyDescent="0.25">
      <c r="A7" s="1">
        <v>38353</v>
      </c>
      <c r="B7">
        <v>14.061330999999999</v>
      </c>
      <c r="C7">
        <v>15.083342</v>
      </c>
      <c r="D7">
        <v>22.861723000000001</v>
      </c>
      <c r="E7">
        <v>29.440000999999999</v>
      </c>
      <c r="F7">
        <v>8.0500000000000007</v>
      </c>
      <c r="G7">
        <v>12.3225</v>
      </c>
      <c r="H7">
        <v>59.050629000000001</v>
      </c>
      <c r="I7">
        <v>3.1982249999999999</v>
      </c>
      <c r="J7">
        <v>10.439689</v>
      </c>
      <c r="K7">
        <v>10.046671</v>
      </c>
      <c r="N7">
        <v>9204.0996090000008</v>
      </c>
    </row>
    <row r="8" spans="1:14" x14ac:dyDescent="0.25">
      <c r="A8" s="1">
        <v>38718</v>
      </c>
      <c r="B8">
        <v>24.89395</v>
      </c>
      <c r="C8">
        <v>14.665877999999999</v>
      </c>
      <c r="D8">
        <v>30.339119</v>
      </c>
      <c r="E8">
        <v>25.75</v>
      </c>
      <c r="F8">
        <v>8.9</v>
      </c>
      <c r="G8">
        <v>18.102004999999998</v>
      </c>
      <c r="H8">
        <v>103.49711600000001</v>
      </c>
      <c r="I8">
        <v>5.5059269999999998</v>
      </c>
      <c r="J8">
        <v>10.84901</v>
      </c>
      <c r="K8">
        <v>14.484878</v>
      </c>
      <c r="N8">
        <v>11945.599609000001</v>
      </c>
    </row>
    <row r="9" spans="1:14" x14ac:dyDescent="0.25">
      <c r="A9" s="1">
        <v>39083</v>
      </c>
      <c r="B9">
        <v>42.118279000000001</v>
      </c>
      <c r="C9">
        <v>17.257614</v>
      </c>
      <c r="D9">
        <v>29.783940999999999</v>
      </c>
      <c r="E9">
        <v>50.02</v>
      </c>
      <c r="F9">
        <v>9.15</v>
      </c>
      <c r="G9">
        <v>19.349253000000001</v>
      </c>
      <c r="H9">
        <v>82.666359</v>
      </c>
      <c r="I9">
        <v>6.4347529999999997</v>
      </c>
      <c r="J9">
        <v>12.442316999999999</v>
      </c>
      <c r="K9">
        <v>16.89967</v>
      </c>
      <c r="N9">
        <v>13034.099609000001</v>
      </c>
    </row>
    <row r="10" spans="1:14" x14ac:dyDescent="0.25">
      <c r="A10" s="1">
        <v>39448</v>
      </c>
      <c r="B10">
        <v>56.897713000000003</v>
      </c>
      <c r="C10">
        <v>20.255783000000001</v>
      </c>
      <c r="D10">
        <v>44.692855999999999</v>
      </c>
      <c r="E10">
        <v>94.059997999999993</v>
      </c>
      <c r="F10">
        <v>10.050000000000001</v>
      </c>
      <c r="G10">
        <v>18.911346000000002</v>
      </c>
      <c r="H10">
        <v>67.062813000000006</v>
      </c>
      <c r="I10">
        <v>6.3198460000000001</v>
      </c>
      <c r="J10">
        <v>13.154883</v>
      </c>
      <c r="K10">
        <v>18.557987000000001</v>
      </c>
      <c r="N10">
        <v>13155.099609000001</v>
      </c>
    </row>
    <row r="11" spans="1:14" x14ac:dyDescent="0.25">
      <c r="A11" s="1">
        <v>39814</v>
      </c>
      <c r="B11">
        <v>58.771442</v>
      </c>
      <c r="C11">
        <v>14.945626000000001</v>
      </c>
      <c r="D11">
        <v>40.466330999999997</v>
      </c>
      <c r="E11">
        <v>67.779999000000004</v>
      </c>
      <c r="F11">
        <v>9.93</v>
      </c>
      <c r="G11">
        <v>16.588991</v>
      </c>
      <c r="H11">
        <v>43.670012999999997</v>
      </c>
      <c r="I11">
        <v>9.1925050000000006</v>
      </c>
      <c r="J11">
        <v>13.852301000000001</v>
      </c>
      <c r="K11">
        <v>16.369654000000001</v>
      </c>
      <c r="N11">
        <v>8694.9003909999992</v>
      </c>
    </row>
    <row r="12" spans="1:14" x14ac:dyDescent="0.25">
      <c r="A12" s="1">
        <v>40179</v>
      </c>
      <c r="B12">
        <v>48.645663999999996</v>
      </c>
      <c r="C12">
        <v>17.367645</v>
      </c>
      <c r="D12">
        <v>32.856448999999998</v>
      </c>
      <c r="E12">
        <v>67.470000999999996</v>
      </c>
      <c r="F12">
        <v>14.09</v>
      </c>
      <c r="G12">
        <v>21.465204</v>
      </c>
      <c r="H12">
        <v>56.522446000000002</v>
      </c>
      <c r="I12">
        <v>12.160916</v>
      </c>
      <c r="J12">
        <v>15.459796000000001</v>
      </c>
      <c r="K12">
        <v>19.430239</v>
      </c>
      <c r="N12">
        <v>11094.299805000001</v>
      </c>
    </row>
    <row r="13" spans="1:14" x14ac:dyDescent="0.25">
      <c r="A13" s="1">
        <v>40544</v>
      </c>
      <c r="B13">
        <v>61.870643999999999</v>
      </c>
      <c r="C13">
        <v>24.280369</v>
      </c>
      <c r="D13">
        <v>42.598762999999998</v>
      </c>
      <c r="E13">
        <v>58.990001999999997</v>
      </c>
      <c r="F13">
        <v>19.260000000000002</v>
      </c>
      <c r="G13">
        <v>28.289555</v>
      </c>
      <c r="H13">
        <v>63.748142000000001</v>
      </c>
      <c r="I13">
        <v>15.449866</v>
      </c>
      <c r="J13">
        <v>22.502834</v>
      </c>
      <c r="K13">
        <v>25.134533000000001</v>
      </c>
      <c r="N13">
        <v>13552</v>
      </c>
    </row>
    <row r="14" spans="1:14" x14ac:dyDescent="0.25">
      <c r="A14" s="1">
        <v>40909</v>
      </c>
      <c r="B14">
        <v>34.310146000000003</v>
      </c>
      <c r="C14">
        <v>28.798658</v>
      </c>
      <c r="D14">
        <v>44.844127999999998</v>
      </c>
      <c r="E14">
        <v>16.719999000000001</v>
      </c>
      <c r="F14">
        <v>20.25</v>
      </c>
      <c r="G14">
        <v>32.654212999999999</v>
      </c>
      <c r="H14">
        <v>65.752052000000006</v>
      </c>
      <c r="I14">
        <v>14.677674</v>
      </c>
      <c r="J14">
        <v>23.600597</v>
      </c>
      <c r="K14">
        <v>25.204861000000001</v>
      </c>
      <c r="N14">
        <v>12452.200194999999</v>
      </c>
    </row>
    <row r="15" spans="1:14" x14ac:dyDescent="0.25">
      <c r="A15" s="1">
        <v>41275</v>
      </c>
      <c r="B15">
        <v>42.429214000000002</v>
      </c>
      <c r="C15">
        <v>32.890445999999997</v>
      </c>
      <c r="D15">
        <v>29.352530999999999</v>
      </c>
      <c r="E15">
        <v>12.92</v>
      </c>
      <c r="F15">
        <v>26.76</v>
      </c>
      <c r="G15">
        <v>42.842421999999999</v>
      </c>
      <c r="H15">
        <v>73.718529000000004</v>
      </c>
      <c r="I15">
        <v>10.899428</v>
      </c>
      <c r="J15">
        <v>26.910855999999999</v>
      </c>
      <c r="K15">
        <v>27.098134999999999</v>
      </c>
      <c r="N15">
        <v>12685.200194999999</v>
      </c>
    </row>
    <row r="16" spans="1:14" x14ac:dyDescent="0.25">
      <c r="A16" s="1">
        <v>41640</v>
      </c>
      <c r="B16">
        <v>33.097168000000003</v>
      </c>
      <c r="C16">
        <v>36.528145000000002</v>
      </c>
      <c r="D16">
        <v>20.473623</v>
      </c>
      <c r="E16">
        <v>10.55</v>
      </c>
      <c r="F16">
        <v>34.169998</v>
      </c>
      <c r="G16">
        <v>54.901909000000003</v>
      </c>
      <c r="H16">
        <v>115.366806</v>
      </c>
      <c r="I16">
        <v>7.0026619999999999</v>
      </c>
      <c r="J16">
        <v>24.75515</v>
      </c>
      <c r="K16">
        <v>24.883977999999999</v>
      </c>
      <c r="N16">
        <v>13694.900390999999</v>
      </c>
    </row>
    <row r="17" spans="1:25" x14ac:dyDescent="0.25">
      <c r="A17" s="1">
        <v>42005</v>
      </c>
      <c r="B17">
        <v>41.403354999999998</v>
      </c>
      <c r="C17">
        <v>47.921908999999999</v>
      </c>
      <c r="D17">
        <v>15.72869</v>
      </c>
      <c r="E17">
        <v>12.91</v>
      </c>
      <c r="F17">
        <v>50.349997999999999</v>
      </c>
      <c r="G17">
        <v>78.205673000000004</v>
      </c>
      <c r="H17">
        <v>213.50067100000001</v>
      </c>
      <c r="I17">
        <v>6.0484010000000001</v>
      </c>
      <c r="J17">
        <v>34.246651</v>
      </c>
      <c r="K17">
        <v>35.418776999999999</v>
      </c>
      <c r="N17">
        <v>14673.5</v>
      </c>
    </row>
    <row r="18" spans="1:25" x14ac:dyDescent="0.25">
      <c r="A18" s="1">
        <v>42370</v>
      </c>
      <c r="B18">
        <v>40.485435000000003</v>
      </c>
      <c r="C18">
        <v>48.621158999999999</v>
      </c>
      <c r="D18">
        <v>13.659565000000001</v>
      </c>
      <c r="E18">
        <v>9.99</v>
      </c>
      <c r="F18">
        <v>60.040000999999997</v>
      </c>
      <c r="G18">
        <v>72.122382999999999</v>
      </c>
      <c r="H18">
        <v>186.60188299999999</v>
      </c>
      <c r="I18">
        <v>3.163608</v>
      </c>
      <c r="J18">
        <v>38.264274999999998</v>
      </c>
      <c r="K18">
        <v>36.301174000000003</v>
      </c>
      <c r="N18">
        <v>12822.099609000001</v>
      </c>
    </row>
    <row r="19" spans="1:25" x14ac:dyDescent="0.25">
      <c r="A19" s="1">
        <v>42736</v>
      </c>
      <c r="B19">
        <v>60.986533999999999</v>
      </c>
      <c r="C19">
        <v>52.922432000000001</v>
      </c>
      <c r="D19">
        <v>23.625724999999999</v>
      </c>
      <c r="E19">
        <v>9.18</v>
      </c>
      <c r="F19">
        <v>62.57</v>
      </c>
      <c r="G19">
        <v>87.461746000000005</v>
      </c>
      <c r="H19">
        <v>192.14111299999999</v>
      </c>
      <c r="I19">
        <v>4.5762890000000001</v>
      </c>
      <c r="J19">
        <v>40.624110999999999</v>
      </c>
      <c r="K19">
        <v>38.772205</v>
      </c>
      <c r="N19">
        <v>15386</v>
      </c>
    </row>
    <row r="20" spans="1:25" ht="15.75" thickBot="1" x14ac:dyDescent="0.3">
      <c r="A20" s="1">
        <v>43101</v>
      </c>
      <c r="B20">
        <v>57.561427999999999</v>
      </c>
      <c r="C20">
        <v>54.451981000000004</v>
      </c>
      <c r="D20">
        <v>17.525375</v>
      </c>
      <c r="E20">
        <v>15.6</v>
      </c>
      <c r="F20">
        <v>70.400002000000001</v>
      </c>
      <c r="G20">
        <v>96.906754000000006</v>
      </c>
      <c r="H20">
        <v>253.928787</v>
      </c>
      <c r="I20">
        <v>1.59</v>
      </c>
      <c r="J20">
        <v>42.559704000000004</v>
      </c>
      <c r="K20">
        <v>41.748981000000001</v>
      </c>
      <c r="N20">
        <v>15951.700194999999</v>
      </c>
    </row>
    <row r="21" spans="1:25" x14ac:dyDescent="0.25">
      <c r="A21" s="1">
        <v>43466</v>
      </c>
      <c r="B21">
        <v>57.150002000000001</v>
      </c>
      <c r="C21">
        <v>57.130001</v>
      </c>
      <c r="D21">
        <v>17.59</v>
      </c>
      <c r="E21">
        <v>10.58</v>
      </c>
      <c r="F21">
        <v>86.870002999999997</v>
      </c>
      <c r="G21">
        <v>109.650002</v>
      </c>
      <c r="H21">
        <v>229.156555</v>
      </c>
      <c r="I21">
        <v>4.92</v>
      </c>
      <c r="J21">
        <v>45.416694999999997</v>
      </c>
      <c r="K21">
        <v>46.860000999999997</v>
      </c>
      <c r="N21" s="2">
        <v>14163.9</v>
      </c>
    </row>
    <row r="23" spans="1:25" x14ac:dyDescent="0.25">
      <c r="A23" t="s">
        <v>16</v>
      </c>
      <c r="B23">
        <v>10000</v>
      </c>
      <c r="L23" t="s">
        <v>18</v>
      </c>
    </row>
    <row r="24" spans="1:25" x14ac:dyDescent="0.25">
      <c r="A24" t="s">
        <v>17</v>
      </c>
      <c r="B24">
        <f>B21/B2*$B23</f>
        <v>69737.834561605894</v>
      </c>
      <c r="C24">
        <f>C21/C4*$B23</f>
        <v>36426.328564712778</v>
      </c>
      <c r="D24">
        <f>D21/D6*$B23</f>
        <v>8028.6995656514619</v>
      </c>
      <c r="E24">
        <f>E21/E8*$B23</f>
        <v>4108.7378640776697</v>
      </c>
      <c r="F24">
        <f>F21/F10*$B23</f>
        <v>86437.813930348246</v>
      </c>
      <c r="G24">
        <f>G21/G12*$B23</f>
        <v>51082.674080339515</v>
      </c>
      <c r="H24">
        <f>H21/H14*$B23</f>
        <v>34851.620296200024</v>
      </c>
      <c r="I24">
        <f>I21/I16*$B23</f>
        <v>7025.8995793314025</v>
      </c>
      <c r="J24">
        <f>J21/J18*$B23</f>
        <v>11869.216129143961</v>
      </c>
      <c r="K24">
        <f>K21/K20*$B23</f>
        <v>11224.226287103869</v>
      </c>
      <c r="L24">
        <f>SUM(B24:K24)</f>
        <v>320793.05085851485</v>
      </c>
      <c r="N24">
        <f>$N21/$N2*$B23</f>
        <v>16700.546689688097</v>
      </c>
      <c r="O24">
        <f>$N21/$N4*$B23</f>
        <v>18518.533045695232</v>
      </c>
      <c r="P24">
        <f>$N21/$N6*$B23</f>
        <v>16621.563768977936</v>
      </c>
      <c r="Q24">
        <f>$N21/$N8*$B23</f>
        <v>11857.002129326935</v>
      </c>
      <c r="R24">
        <f>$N21/$N10*$B23</f>
        <v>10766.851199142446</v>
      </c>
      <c r="S24">
        <f>$N21/$N12*$B23</f>
        <v>12766.8264324501</v>
      </c>
      <c r="T24">
        <f>$N21/$N14*$B23</f>
        <v>11374.616355499415</v>
      </c>
      <c r="U24">
        <f>$N21/$N16*$B23</f>
        <v>10342.462957458396</v>
      </c>
      <c r="V24">
        <f>$N21/$N18*$B23</f>
        <v>11046.474783317213</v>
      </c>
      <c r="W24">
        <f>$N21/$N20*$B23</f>
        <v>8879.2416023714013</v>
      </c>
      <c r="X24">
        <f>SUM(N24:W24)</f>
        <v>128874.11896392718</v>
      </c>
    </row>
    <row r="25" spans="1:25" x14ac:dyDescent="0.25">
      <c r="N25">
        <f>N24*1.03^(2*(22-COLUMN())+1)</f>
        <v>27603.459053694794</v>
      </c>
      <c r="O25">
        <f t="shared" ref="O25:W25" si="0">O24*1.03^(2*(22-COLUMN())+1)</f>
        <v>28851.271088437687</v>
      </c>
      <c r="P25">
        <f t="shared" si="0"/>
        <v>24409.326765029142</v>
      </c>
      <c r="Q25">
        <f t="shared" si="0"/>
        <v>16412.863952666215</v>
      </c>
      <c r="R25">
        <f t="shared" si="0"/>
        <v>14048.298718920807</v>
      </c>
      <c r="S25">
        <f t="shared" si="0"/>
        <v>15701.586173685806</v>
      </c>
      <c r="T25">
        <f t="shared" si="0"/>
        <v>13186.297846039222</v>
      </c>
      <c r="U25">
        <f t="shared" si="0"/>
        <v>11301.488520114641</v>
      </c>
      <c r="V25">
        <f t="shared" si="0"/>
        <v>11377.86902681673</v>
      </c>
      <c r="W25">
        <f t="shared" si="0"/>
        <v>8620.6229149236915</v>
      </c>
      <c r="X25">
        <f>SUM(N25:W25)</f>
        <v>171513.08406032878</v>
      </c>
      <c r="Y25" t="s">
        <v>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A24" sqref="A24"/>
    </sheetView>
  </sheetViews>
  <sheetFormatPr defaultRowHeight="15" x14ac:dyDescent="0.25"/>
  <cols>
    <col min="1" max="1" width="21.7109375" customWidth="1"/>
    <col min="2" max="2" width="10.5703125" customWidth="1"/>
  </cols>
  <sheetData>
    <row r="1" spans="1:2" x14ac:dyDescent="0.25">
      <c r="A1" t="s">
        <v>19</v>
      </c>
      <c r="B1">
        <v>1</v>
      </c>
    </row>
    <row r="2" spans="1:2" x14ac:dyDescent="0.25">
      <c r="A2" t="s">
        <v>20</v>
      </c>
      <c r="B2" s="3">
        <v>0.03</v>
      </c>
    </row>
    <row r="3" spans="1:2" x14ac:dyDescent="0.25">
      <c r="A3" t="s">
        <v>21</v>
      </c>
      <c r="B3" s="3">
        <v>0.05</v>
      </c>
    </row>
    <row r="4" spans="1:2" x14ac:dyDescent="0.25">
      <c r="A4" t="s">
        <v>22</v>
      </c>
      <c r="B4">
        <v>0.7</v>
      </c>
    </row>
    <row r="5" spans="1:2" x14ac:dyDescent="0.25">
      <c r="A5" t="s">
        <v>23</v>
      </c>
      <c r="B5" s="4">
        <f>B2+B3*B4</f>
        <v>6.5000000000000002E-2</v>
      </c>
    </row>
    <row r="6" spans="1:2" x14ac:dyDescent="0.25">
      <c r="A6" t="s">
        <v>25</v>
      </c>
      <c r="B6">
        <f>B1/B5</f>
        <v>15.384615384615383</v>
      </c>
    </row>
    <row r="7" spans="1:2" x14ac:dyDescent="0.25">
      <c r="B7" s="4"/>
    </row>
    <row r="8" spans="1:2" x14ac:dyDescent="0.25">
      <c r="A8" t="s">
        <v>24</v>
      </c>
      <c r="B8" s="3">
        <v>0.2</v>
      </c>
    </row>
    <row r="9" spans="1:2" x14ac:dyDescent="0.25">
      <c r="A9" t="s">
        <v>26</v>
      </c>
      <c r="B9">
        <f>B1*(1-B8)/B2</f>
        <v>26.666666666666668</v>
      </c>
    </row>
    <row r="12" spans="1:2" x14ac:dyDescent="0.25">
      <c r="A12" t="s">
        <v>27</v>
      </c>
    </row>
    <row r="13" spans="1:2" x14ac:dyDescent="0.25">
      <c r="A13" t="s">
        <v>28</v>
      </c>
    </row>
    <row r="14" spans="1:2" x14ac:dyDescent="0.25">
      <c r="A14" t="s">
        <v>33</v>
      </c>
    </row>
    <row r="15" spans="1:2" x14ac:dyDescent="0.25">
      <c r="A15" t="s">
        <v>34</v>
      </c>
    </row>
    <row r="16" spans="1:2" x14ac:dyDescent="0.25">
      <c r="A16" t="s">
        <v>29</v>
      </c>
    </row>
    <row r="17" spans="1:1" x14ac:dyDescent="0.25">
      <c r="A17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2" spans="1:1" x14ac:dyDescent="0.25">
      <c r="A22" t="s">
        <v>35</v>
      </c>
    </row>
    <row r="23" spans="1:1" x14ac:dyDescent="0.25">
      <c r="A23" t="s">
        <v>36</v>
      </c>
    </row>
    <row r="24" spans="1:1" x14ac:dyDescent="0.25">
      <c r="A24" t="s">
        <v>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tabSelected="1" workbookViewId="0">
      <selection activeCell="P11" sqref="P11"/>
    </sheetView>
  </sheetViews>
  <sheetFormatPr defaultRowHeight="15" x14ac:dyDescent="0.25"/>
  <cols>
    <col min="1" max="1" width="22.42578125" customWidth="1"/>
    <col min="2" max="2" width="7.85546875" customWidth="1"/>
    <col min="8" max="8" width="17.140625" customWidth="1"/>
  </cols>
  <sheetData>
    <row r="1" spans="1:16" x14ac:dyDescent="0.25">
      <c r="A1" t="s">
        <v>41</v>
      </c>
    </row>
    <row r="2" spans="1:16" x14ac:dyDescent="0.25">
      <c r="A2" t="s">
        <v>42</v>
      </c>
      <c r="B2">
        <v>40</v>
      </c>
      <c r="C2" t="s">
        <v>44</v>
      </c>
    </row>
    <row r="3" spans="1:16" x14ac:dyDescent="0.25">
      <c r="A3" t="s">
        <v>43</v>
      </c>
      <c r="B3">
        <f>B2*12</f>
        <v>480</v>
      </c>
    </row>
    <row r="4" spans="1:16" x14ac:dyDescent="0.25">
      <c r="A4" t="s">
        <v>45</v>
      </c>
      <c r="B4">
        <v>500</v>
      </c>
    </row>
    <row r="5" spans="1:16" x14ac:dyDescent="0.25">
      <c r="A5" t="s">
        <v>46</v>
      </c>
      <c r="B5" s="3">
        <v>0.01</v>
      </c>
      <c r="C5" t="s">
        <v>47</v>
      </c>
    </row>
    <row r="6" spans="1:16" x14ac:dyDescent="0.25">
      <c r="A6" t="s">
        <v>48</v>
      </c>
      <c r="B6">
        <f>B5/12</f>
        <v>8.3333333333333339E-4</v>
      </c>
    </row>
    <row r="7" spans="1:16" x14ac:dyDescent="0.25">
      <c r="A7" t="s">
        <v>49</v>
      </c>
      <c r="B7">
        <f>B4*((1+B6)^B3-1)/B6</f>
        <v>294945.7313597172</v>
      </c>
    </row>
    <row r="8" spans="1:16" x14ac:dyDescent="0.25">
      <c r="A8" t="s">
        <v>50</v>
      </c>
      <c r="B8">
        <v>16</v>
      </c>
    </row>
    <row r="9" spans="1:16" x14ac:dyDescent="0.25">
      <c r="A9" t="s">
        <v>51</v>
      </c>
      <c r="B9">
        <f>B8*12</f>
        <v>192</v>
      </c>
    </row>
    <row r="10" spans="1:16" x14ac:dyDescent="0.25">
      <c r="A10" t="s">
        <v>53</v>
      </c>
      <c r="B10">
        <v>1662.9867374543619</v>
      </c>
      <c r="P10">
        <f>B10*P18/500</f>
        <v>1524.0719119856742</v>
      </c>
    </row>
    <row r="11" spans="1:16" x14ac:dyDescent="0.25">
      <c r="A11" t="s">
        <v>46</v>
      </c>
      <c r="B11" s="3">
        <v>0.01</v>
      </c>
    </row>
    <row r="12" spans="1:16" x14ac:dyDescent="0.25">
      <c r="A12" t="s">
        <v>48</v>
      </c>
      <c r="B12">
        <f>B11/12</f>
        <v>8.3333333333333339E-4</v>
      </c>
    </row>
    <row r="13" spans="1:16" x14ac:dyDescent="0.25">
      <c r="A13" t="s">
        <v>52</v>
      </c>
      <c r="B13">
        <f>B10*(1-(1+B12)^(-B9))/B12</f>
        <v>294946.19246196153</v>
      </c>
    </row>
    <row r="15" spans="1:16" x14ac:dyDescent="0.25">
      <c r="A15" t="s">
        <v>42</v>
      </c>
      <c r="B15">
        <v>40</v>
      </c>
      <c r="C15" t="s">
        <v>44</v>
      </c>
    </row>
    <row r="16" spans="1:16" x14ac:dyDescent="0.25">
      <c r="A16" t="s">
        <v>43</v>
      </c>
      <c r="B16">
        <f>B15*12</f>
        <v>480</v>
      </c>
    </row>
    <row r="17" spans="1:16" x14ac:dyDescent="0.25">
      <c r="A17" t="s">
        <v>45</v>
      </c>
      <c r="B17">
        <v>500</v>
      </c>
    </row>
    <row r="18" spans="1:16" x14ac:dyDescent="0.25">
      <c r="A18" t="s">
        <v>46</v>
      </c>
      <c r="B18" s="3">
        <v>0.03</v>
      </c>
      <c r="C18" t="s">
        <v>47</v>
      </c>
      <c r="P18">
        <f>5498.8/12</f>
        <v>458.23333333333335</v>
      </c>
    </row>
    <row r="19" spans="1:16" x14ac:dyDescent="0.25">
      <c r="A19" t="s">
        <v>48</v>
      </c>
      <c r="B19">
        <f>B18/12</f>
        <v>2.5000000000000001E-3</v>
      </c>
    </row>
    <row r="20" spans="1:16" x14ac:dyDescent="0.25">
      <c r="A20" t="s">
        <v>49</v>
      </c>
      <c r="B20">
        <f>B17*((1+B19)^B16-1)/B19</f>
        <v>463029.7505939721</v>
      </c>
    </row>
    <row r="21" spans="1:16" x14ac:dyDescent="0.25">
      <c r="A21" t="s">
        <v>50</v>
      </c>
      <c r="B21">
        <v>16</v>
      </c>
    </row>
    <row r="22" spans="1:16" x14ac:dyDescent="0.25">
      <c r="A22" t="s">
        <v>51</v>
      </c>
      <c r="B22">
        <f>B21*12</f>
        <v>192</v>
      </c>
    </row>
    <row r="23" spans="1:16" x14ac:dyDescent="0.25">
      <c r="A23" t="s">
        <v>53</v>
      </c>
      <c r="B23">
        <v>3039.4843896899483</v>
      </c>
    </row>
    <row r="24" spans="1:16" x14ac:dyDescent="0.25">
      <c r="A24" t="s">
        <v>46</v>
      </c>
      <c r="B24" s="3">
        <v>0.03</v>
      </c>
    </row>
    <row r="25" spans="1:16" x14ac:dyDescent="0.25">
      <c r="A25" t="s">
        <v>48</v>
      </c>
      <c r="B25">
        <f>B24/12</f>
        <v>2.5000000000000001E-3</v>
      </c>
    </row>
    <row r="26" spans="1:16" x14ac:dyDescent="0.25">
      <c r="A26" t="s">
        <v>52</v>
      </c>
      <c r="B26">
        <f>B23*(1-(1+B25)^(-B22))/B25</f>
        <v>463030</v>
      </c>
    </row>
    <row r="28" spans="1:16" x14ac:dyDescent="0.25">
      <c r="A28" t="s">
        <v>42</v>
      </c>
      <c r="B28">
        <v>40</v>
      </c>
      <c r="C28" t="s">
        <v>44</v>
      </c>
    </row>
    <row r="29" spans="1:16" x14ac:dyDescent="0.25">
      <c r="A29" t="s">
        <v>43</v>
      </c>
      <c r="B29">
        <f>B28*12</f>
        <v>480</v>
      </c>
    </row>
    <row r="30" spans="1:16" x14ac:dyDescent="0.25">
      <c r="A30" t="s">
        <v>45</v>
      </c>
      <c r="B30">
        <v>500</v>
      </c>
    </row>
    <row r="31" spans="1:16" x14ac:dyDescent="0.25">
      <c r="A31" t="s">
        <v>46</v>
      </c>
      <c r="B31" s="3">
        <v>0.05</v>
      </c>
      <c r="C31" t="s">
        <v>47</v>
      </c>
      <c r="H31" t="s">
        <v>46</v>
      </c>
      <c r="I31" s="3">
        <v>0.01</v>
      </c>
      <c r="J31" s="3">
        <v>0.03</v>
      </c>
      <c r="K31" s="3">
        <v>0.05</v>
      </c>
    </row>
    <row r="32" spans="1:16" x14ac:dyDescent="0.25">
      <c r="A32" t="s">
        <v>48</v>
      </c>
      <c r="B32">
        <f>B31/12</f>
        <v>4.1666666666666666E-3</v>
      </c>
      <c r="H32" t="s">
        <v>53</v>
      </c>
      <c r="I32">
        <v>1663</v>
      </c>
      <c r="J32">
        <v>3039</v>
      </c>
      <c r="K32">
        <v>5781</v>
      </c>
    </row>
    <row r="33" spans="1:3" x14ac:dyDescent="0.25">
      <c r="A33" t="s">
        <v>49</v>
      </c>
      <c r="B33">
        <f>B30*((1+B32)^B29-1)/B32</f>
        <v>763010.07821038936</v>
      </c>
    </row>
    <row r="34" spans="1:3" x14ac:dyDescent="0.25">
      <c r="A34" t="s">
        <v>50</v>
      </c>
      <c r="B34">
        <v>16</v>
      </c>
    </row>
    <row r="35" spans="1:3" x14ac:dyDescent="0.25">
      <c r="A35" t="s">
        <v>51</v>
      </c>
      <c r="B35">
        <f>B34*12</f>
        <v>192</v>
      </c>
    </row>
    <row r="36" spans="1:3" x14ac:dyDescent="0.25">
      <c r="A36" t="s">
        <v>53</v>
      </c>
      <c r="B36">
        <v>5781.1817723426075</v>
      </c>
    </row>
    <row r="37" spans="1:3" x14ac:dyDescent="0.25">
      <c r="A37" t="s">
        <v>46</v>
      </c>
      <c r="B37" s="3">
        <v>0.05</v>
      </c>
    </row>
    <row r="38" spans="1:3" x14ac:dyDescent="0.25">
      <c r="A38" t="s">
        <v>48</v>
      </c>
      <c r="B38">
        <f>B37/12</f>
        <v>4.1666666666666666E-3</v>
      </c>
    </row>
    <row r="39" spans="1:3" x14ac:dyDescent="0.25">
      <c r="A39" t="s">
        <v>52</v>
      </c>
      <c r="B39">
        <f>B36*(1-(1+B38)^(-B35))/B38</f>
        <v>763009.99999999988</v>
      </c>
    </row>
    <row r="41" spans="1:3" x14ac:dyDescent="0.25">
      <c r="A41" t="s">
        <v>42</v>
      </c>
      <c r="B41">
        <v>40</v>
      </c>
      <c r="C41" t="s">
        <v>44</v>
      </c>
    </row>
    <row r="42" spans="1:3" x14ac:dyDescent="0.25">
      <c r="A42" t="s">
        <v>43</v>
      </c>
      <c r="B42">
        <f>B41*12</f>
        <v>480</v>
      </c>
    </row>
    <row r="43" spans="1:3" x14ac:dyDescent="0.25">
      <c r="A43" t="s">
        <v>45</v>
      </c>
      <c r="B43">
        <v>500</v>
      </c>
    </row>
    <row r="44" spans="1:3" x14ac:dyDescent="0.25">
      <c r="A44" t="s">
        <v>46</v>
      </c>
      <c r="B44" s="3">
        <v>0.05</v>
      </c>
      <c r="C44" t="s">
        <v>47</v>
      </c>
    </row>
    <row r="45" spans="1:3" x14ac:dyDescent="0.25">
      <c r="A45" t="s">
        <v>48</v>
      </c>
      <c r="B45">
        <f>B44/12</f>
        <v>4.1666666666666666E-3</v>
      </c>
    </row>
    <row r="46" spans="1:3" x14ac:dyDescent="0.25">
      <c r="A46" t="s">
        <v>49</v>
      </c>
      <c r="B46">
        <f>B43*((1+B45)^B42-1)/B45</f>
        <v>763010.07821038936</v>
      </c>
    </row>
    <row r="47" spans="1:3" x14ac:dyDescent="0.25">
      <c r="A47" t="s">
        <v>50</v>
      </c>
      <c r="B47">
        <v>16</v>
      </c>
    </row>
    <row r="48" spans="1:3" x14ac:dyDescent="0.25">
      <c r="A48" t="s">
        <v>51</v>
      </c>
      <c r="B48">
        <f>B47*12</f>
        <v>192</v>
      </c>
    </row>
    <row r="49" spans="1:3" x14ac:dyDescent="0.25">
      <c r="A49" t="s">
        <v>53</v>
      </c>
      <c r="B49">
        <v>4028.4169215764514</v>
      </c>
    </row>
    <row r="50" spans="1:3" x14ac:dyDescent="0.25">
      <c r="A50" t="s">
        <v>46</v>
      </c>
      <c r="B50" s="3">
        <v>0.05</v>
      </c>
    </row>
    <row r="51" spans="1:3" x14ac:dyDescent="0.25">
      <c r="A51" t="s">
        <v>48</v>
      </c>
      <c r="B51">
        <f>B50/12</f>
        <v>4.1666666666666666E-3</v>
      </c>
    </row>
    <row r="52" spans="1:3" x14ac:dyDescent="0.25">
      <c r="A52" t="s">
        <v>52</v>
      </c>
      <c r="B52">
        <f>B49*(1-(1+B51)^(-B48))/B51</f>
        <v>531677.17542403738</v>
      </c>
    </row>
    <row r="54" spans="1:3" x14ac:dyDescent="0.25">
      <c r="A54" t="s">
        <v>42</v>
      </c>
      <c r="B54">
        <v>40</v>
      </c>
      <c r="C54" t="s">
        <v>44</v>
      </c>
    </row>
    <row r="55" spans="1:3" x14ac:dyDescent="0.25">
      <c r="A55" t="s">
        <v>43</v>
      </c>
      <c r="B55">
        <f>B54*12</f>
        <v>480</v>
      </c>
    </row>
    <row r="56" spans="1:3" x14ac:dyDescent="0.25">
      <c r="A56" t="s">
        <v>45</v>
      </c>
      <c r="B56">
        <v>500</v>
      </c>
    </row>
    <row r="57" spans="1:3" x14ac:dyDescent="0.25">
      <c r="A57" t="s">
        <v>46</v>
      </c>
      <c r="B57" s="3">
        <v>0.06</v>
      </c>
      <c r="C57" t="s">
        <v>47</v>
      </c>
    </row>
    <row r="58" spans="1:3" x14ac:dyDescent="0.25">
      <c r="A58" t="s">
        <v>48</v>
      </c>
      <c r="B58">
        <f>B57/12</f>
        <v>5.0000000000000001E-3</v>
      </c>
    </row>
    <row r="59" spans="1:3" x14ac:dyDescent="0.25">
      <c r="A59" t="s">
        <v>49</v>
      </c>
      <c r="B59">
        <f>B56*((1+B58)^B55-1)/B58</f>
        <v>995745.36716548621</v>
      </c>
    </row>
    <row r="60" spans="1:3" x14ac:dyDescent="0.25">
      <c r="A60" t="s">
        <v>50</v>
      </c>
      <c r="B60">
        <v>16</v>
      </c>
    </row>
    <row r="61" spans="1:3" x14ac:dyDescent="0.25">
      <c r="A61" t="s">
        <v>51</v>
      </c>
      <c r="B61">
        <f>B60*12</f>
        <v>192</v>
      </c>
    </row>
    <row r="62" spans="1:3" x14ac:dyDescent="0.25">
      <c r="A62" t="s">
        <v>53</v>
      </c>
      <c r="B62">
        <v>5707.0611545948132</v>
      </c>
    </row>
    <row r="63" spans="1:3" x14ac:dyDescent="0.25">
      <c r="A63" t="s">
        <v>46</v>
      </c>
      <c r="B63" s="3">
        <v>0.06</v>
      </c>
    </row>
    <row r="64" spans="1:3" x14ac:dyDescent="0.25">
      <c r="A64" t="s">
        <v>48</v>
      </c>
      <c r="B64">
        <f>B63/12</f>
        <v>5.0000000000000001E-3</v>
      </c>
    </row>
    <row r="65" spans="1:4" x14ac:dyDescent="0.25">
      <c r="A65" t="s">
        <v>52</v>
      </c>
      <c r="B65">
        <f>B62*(1-(1+B64)^(-B61))/B64</f>
        <v>703326.94696665928</v>
      </c>
    </row>
    <row r="74" spans="1:4" x14ac:dyDescent="0.25">
      <c r="A74" t="s">
        <v>38</v>
      </c>
    </row>
    <row r="75" spans="1:4" x14ac:dyDescent="0.25">
      <c r="A75" t="s">
        <v>39</v>
      </c>
      <c r="B75">
        <v>0.2</v>
      </c>
      <c r="C75">
        <v>0.5</v>
      </c>
      <c r="D75">
        <v>0.8</v>
      </c>
    </row>
    <row r="76" spans="1:4" x14ac:dyDescent="0.25">
      <c r="A76" t="s">
        <v>40</v>
      </c>
      <c r="B76">
        <f>SQRT(1+0.5*B75-0.5*B75^2)</f>
        <v>1.0392304845413265</v>
      </c>
      <c r="C76">
        <f>SQRT(1+0.5*C75-0.5*C75^2)</f>
        <v>1.0606601717798212</v>
      </c>
      <c r="D76">
        <f t="shared" ref="D76" si="0">SQRT(1+0.5*D75-0.5*D75^2)</f>
        <v>1.0392304845413263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TSX</vt:lpstr>
      <vt:lpstr>Annual Withdraw</vt:lpstr>
      <vt:lpstr>annual contribution</vt:lpstr>
      <vt:lpstr>company data</vt:lpstr>
      <vt:lpstr>annual data</vt:lpstr>
      <vt:lpstr>stock&amp;bondValuation</vt:lpstr>
      <vt:lpstr>calculations for slides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 Chen</dc:creator>
  <cp:lastModifiedBy>setup</cp:lastModifiedBy>
  <dcterms:created xsi:type="dcterms:W3CDTF">2019-01-24T19:00:37Z</dcterms:created>
  <dcterms:modified xsi:type="dcterms:W3CDTF">2020-03-08T19:22:48Z</dcterms:modified>
</cp:coreProperties>
</file>