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Figure 1" sheetId="1" r:id="rId1"/>
    <sheet name="Figure 1cal" sheetId="2" r:id="rId2"/>
    <sheet name="Figure2" sheetId="3" r:id="rId3"/>
    <sheet name="Figure2 cal" sheetId="4" r:id="rId4"/>
  </sheets>
  <definedNames>
    <definedName name="solver_adj" localSheetId="1" hidden="1">'Figure 1cal'!$C$39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'Figure 1cal'!$C$51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<sst xmlns="http://schemas.openxmlformats.org/spreadsheetml/2006/main" count="66" uniqueCount="11">
  <si>
    <t>S</t>
  </si>
  <si>
    <t>K</t>
  </si>
  <si>
    <t>R</t>
  </si>
  <si>
    <t>T</t>
  </si>
  <si>
    <t>sigma</t>
  </si>
  <si>
    <t>d1</t>
  </si>
  <si>
    <t>d2</t>
  </si>
  <si>
    <t>c</t>
  </si>
  <si>
    <t>Market size</t>
  </si>
  <si>
    <t>return</t>
  </si>
  <si>
    <t>coefficient of sigma wrt market size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</si>
</sst>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2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low resource cost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1cal'!$E$13:$O$13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'Figure 1cal'!$E$14:$O$14</c:f>
              <c:numCache>
                <c:ptCount val="11"/>
                <c:pt idx="0">
                  <c:v>-0.3198471278232098</c:v>
                </c:pt>
                <c:pt idx="1">
                  <c:v>0.06225872063973316</c:v>
                </c:pt>
                <c:pt idx="2">
                  <c:v>0.2027668915214799</c:v>
                </c:pt>
                <c:pt idx="3">
                  <c:v>0.2602077354107744</c:v>
                </c:pt>
                <c:pt idx="4">
                  <c:v>0.2803058115579236</c:v>
                </c:pt>
                <c:pt idx="5">
                  <c:v>0.28151763654620127</c:v>
                </c:pt>
                <c:pt idx="6">
                  <c:v>0.272656469390686</c:v>
                </c:pt>
                <c:pt idx="7">
                  <c:v>0.25837934520620925</c:v>
                </c:pt>
                <c:pt idx="8">
                  <c:v>0.2413148022191359</c:v>
                </c:pt>
                <c:pt idx="9">
                  <c:v>0.22301254347899183</c:v>
                </c:pt>
                <c:pt idx="10">
                  <c:v>0.20441134741112618</c:v>
                </c:pt>
              </c:numCache>
            </c:numRef>
          </c:val>
          <c:smooth val="0"/>
        </c:ser>
        <c:ser>
          <c:idx val="1"/>
          <c:order val="1"/>
          <c:tx>
            <c:v>Medium resource cost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1cal'!$E$13:$O$13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'Figure 1cal'!$E$15:$O$15</c:f>
              <c:numCache>
                <c:ptCount val="11"/>
                <c:pt idx="0">
                  <c:v>-0.06375968066040122</c:v>
                </c:pt>
                <c:pt idx="1">
                  <c:v>0.11492654060164945</c:v>
                </c:pt>
                <c:pt idx="2">
                  <c:v>0.14783386746900906</c:v>
                </c:pt>
                <c:pt idx="3">
                  <c:v>0.1430440656868063</c:v>
                </c:pt>
                <c:pt idx="4">
                  <c:v>0.12620294190366455</c:v>
                </c:pt>
                <c:pt idx="5">
                  <c:v>0.10603717162726026</c:v>
                </c:pt>
                <c:pt idx="6">
                  <c:v>0.08601227616149665</c:v>
                </c:pt>
                <c:pt idx="7">
                  <c:v>0.06756740433191347</c:v>
                </c:pt>
                <c:pt idx="8">
                  <c:v>0.0512549535761034</c:v>
                </c:pt>
                <c:pt idx="9">
                  <c:v>0.037208505222106024</c:v>
                </c:pt>
                <c:pt idx="10">
                  <c:v>0.025356714135044166</c:v>
                </c:pt>
              </c:numCache>
            </c:numRef>
          </c:val>
          <c:smooth val="0"/>
        </c:ser>
        <c:ser>
          <c:idx val="2"/>
          <c:order val="2"/>
          <c:tx>
            <c:v>High resource cost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1cal'!$E$13:$O$13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cat>
          <c:val>
            <c:numRef>
              <c:f>'Figure 1cal'!$E$16:$O$16</c:f>
              <c:numCache>
                <c:ptCount val="11"/>
                <c:pt idx="0">
                  <c:v>0.021616228888517112</c:v>
                </c:pt>
                <c:pt idx="1">
                  <c:v>0.0605463957412402</c:v>
                </c:pt>
                <c:pt idx="2">
                  <c:v>0.048257051328648</c:v>
                </c:pt>
                <c:pt idx="3">
                  <c:v>0.03024861980084982</c:v>
                </c:pt>
                <c:pt idx="4">
                  <c:v>0.014736345456110342</c:v>
                </c:pt>
                <c:pt idx="5">
                  <c:v>0.0032429460794780895</c:v>
                </c:pt>
                <c:pt idx="6">
                  <c:v>-0.004511139407724946</c:v>
                </c:pt>
                <c:pt idx="7">
                  <c:v>-0.009297705085664716</c:v>
                </c:pt>
                <c:pt idx="8">
                  <c:v>-0.011934110272253126</c:v>
                </c:pt>
                <c:pt idx="9">
                  <c:v>-0.013121795265757803</c:v>
                </c:pt>
                <c:pt idx="10">
                  <c:v>-0.013400388970449898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Market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Rate of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10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Low resource cost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'Figure2 cal'!$E$14:$O$14</c:f>
              <c:numCache>
                <c:ptCount val="11"/>
                <c:pt idx="0">
                  <c:v>-0.3198471278232098</c:v>
                </c:pt>
                <c:pt idx="1">
                  <c:v>0.06225872063973316</c:v>
                </c:pt>
                <c:pt idx="2">
                  <c:v>0.2027668915214799</c:v>
                </c:pt>
                <c:pt idx="3">
                  <c:v>0.2602077354107744</c:v>
                </c:pt>
                <c:pt idx="4">
                  <c:v>0.2803058115579236</c:v>
                </c:pt>
                <c:pt idx="5">
                  <c:v>0.28151763654620127</c:v>
                </c:pt>
                <c:pt idx="6">
                  <c:v>0.272656469390686</c:v>
                </c:pt>
                <c:pt idx="7">
                  <c:v>0.25837934520620925</c:v>
                </c:pt>
                <c:pt idx="8">
                  <c:v>0.2413148022191359</c:v>
                </c:pt>
                <c:pt idx="9">
                  <c:v>0.22301254347899183</c:v>
                </c:pt>
                <c:pt idx="10">
                  <c:v>0.20441134741112618</c:v>
                </c:pt>
              </c:numCache>
            </c:numRef>
          </c:val>
          <c:smooth val="0"/>
        </c:ser>
        <c:ser>
          <c:idx val="1"/>
          <c:order val="1"/>
          <c:tx>
            <c:v>Medium resource cost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'Figure2 cal'!$E$15:$O$15</c:f>
              <c:numCache>
                <c:ptCount val="11"/>
                <c:pt idx="0">
                  <c:v>-0.3453443746086743</c:v>
                </c:pt>
                <c:pt idx="1">
                  <c:v>-0.007283094354229787</c:v>
                </c:pt>
                <c:pt idx="2">
                  <c:v>0.09184145037871873</c:v>
                </c:pt>
                <c:pt idx="3">
                  <c:v>0.11595944884789262</c:v>
                </c:pt>
                <c:pt idx="4">
                  <c:v>0.11129798058936084</c:v>
                </c:pt>
                <c:pt idx="5">
                  <c:v>0.09540220132139345</c:v>
                </c:pt>
                <c:pt idx="6">
                  <c:v>0.07587467085176361</c:v>
                </c:pt>
                <c:pt idx="7">
                  <c:v>0.056209395631816345</c:v>
                </c:pt>
                <c:pt idx="8">
                  <c:v>0.0380125481969693</c:v>
                </c:pt>
                <c:pt idx="9">
                  <c:v>0.021962017907548783</c:v>
                </c:pt>
                <c:pt idx="10">
                  <c:v>0.008260555494028324</c:v>
                </c:pt>
              </c:numCache>
            </c:numRef>
          </c:val>
          <c:smooth val="0"/>
        </c:ser>
        <c:ser>
          <c:idx val="2"/>
          <c:order val="2"/>
          <c:tx>
            <c:v>High resource cost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'Figure2 cal'!$E$16:$O$16</c:f>
              <c:numCache>
                <c:ptCount val="11"/>
                <c:pt idx="0">
                  <c:v>-0.39214085744358357</c:v>
                </c:pt>
                <c:pt idx="1">
                  <c:v>-0.1194967545737837</c:v>
                </c:pt>
                <c:pt idx="2">
                  <c:v>-0.06449423165147683</c:v>
                </c:pt>
                <c:pt idx="3">
                  <c:v>-0.061612643010031776</c:v>
                </c:pt>
                <c:pt idx="4">
                  <c:v>-0.07031371180749199</c:v>
                </c:pt>
                <c:pt idx="5">
                  <c:v>-0.07876181060951296</c:v>
                </c:pt>
                <c:pt idx="6">
                  <c:v>-0.08387196726037877</c:v>
                </c:pt>
                <c:pt idx="7">
                  <c:v>-0.08549324051847333</c:v>
                </c:pt>
                <c:pt idx="8">
                  <c:v>-0.08439193869178525</c:v>
                </c:pt>
                <c:pt idx="9">
                  <c:v>-0.08148941616795793</c:v>
                </c:pt>
                <c:pt idx="10">
                  <c:v>-0.07757941770287803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Market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Rate of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14" sqref="D14"/>
    </sheetView>
  </sheetViews>
  <sheetFormatPr defaultColWidth="9.140625" defaultRowHeight="12.75"/>
  <cols>
    <col min="3" max="3" width="7.28125" style="0" customWidth="1"/>
  </cols>
  <sheetData>
    <row r="1" spans="1:15" ht="12.75">
      <c r="A1" t="s">
        <v>0</v>
      </c>
      <c r="C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</row>
    <row r="2" spans="1:15" ht="12.75">
      <c r="A2" t="s">
        <v>1</v>
      </c>
      <c r="C2">
        <v>9.45673011474357</v>
      </c>
      <c r="E2">
        <v>9.45673011474357</v>
      </c>
      <c r="F2">
        <v>9.45673011474357</v>
      </c>
      <c r="G2">
        <v>9.45673011474357</v>
      </c>
      <c r="H2">
        <v>9.45673011474357</v>
      </c>
      <c r="I2">
        <v>9.45673011474357</v>
      </c>
      <c r="J2">
        <v>9.45673011474357</v>
      </c>
      <c r="K2">
        <v>9.45673011474357</v>
      </c>
      <c r="L2">
        <v>9.45673011474357</v>
      </c>
      <c r="M2">
        <v>9.45673011474357</v>
      </c>
      <c r="N2">
        <v>9.45673011474357</v>
      </c>
      <c r="O2">
        <v>9.45673011474357</v>
      </c>
    </row>
    <row r="3" spans="1:15" ht="12.75">
      <c r="A3" t="s">
        <v>2</v>
      </c>
      <c r="C3">
        <v>0.1</v>
      </c>
      <c r="E3">
        <v>0.1</v>
      </c>
      <c r="F3">
        <v>0.1</v>
      </c>
      <c r="G3">
        <v>0.1</v>
      </c>
      <c r="H3">
        <v>0.1</v>
      </c>
      <c r="I3">
        <v>0.1</v>
      </c>
      <c r="J3">
        <v>0.1</v>
      </c>
      <c r="K3">
        <v>0.1</v>
      </c>
      <c r="L3">
        <v>0.1</v>
      </c>
      <c r="M3">
        <v>0.1</v>
      </c>
      <c r="N3">
        <v>0.1</v>
      </c>
      <c r="O3">
        <v>0.1</v>
      </c>
    </row>
    <row r="4" spans="1:15" ht="12.75">
      <c r="A4" t="s">
        <v>3</v>
      </c>
      <c r="C4">
        <v>15</v>
      </c>
      <c r="E4">
        <v>15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  <c r="L4">
        <v>15</v>
      </c>
      <c r="M4">
        <v>15</v>
      </c>
      <c r="N4">
        <v>15</v>
      </c>
      <c r="O4">
        <v>15</v>
      </c>
    </row>
    <row r="5" spans="1:15" ht="12.75">
      <c r="A5" t="s">
        <v>4</v>
      </c>
      <c r="C5">
        <f>0.4+$D16*C13</f>
        <v>0.5391799814887502</v>
      </c>
      <c r="E5">
        <f aca="true" t="shared" si="0" ref="E5:O5">0.4+$D16*E13</f>
        <v>0.42500000000000004</v>
      </c>
      <c r="F5">
        <f t="shared" si="0"/>
        <v>0.45</v>
      </c>
      <c r="G5">
        <f t="shared" si="0"/>
        <v>0.47500000000000003</v>
      </c>
      <c r="H5">
        <f t="shared" si="0"/>
        <v>0.5</v>
      </c>
      <c r="I5">
        <f t="shared" si="0"/>
        <v>0.525</v>
      </c>
      <c r="J5">
        <f t="shared" si="0"/>
        <v>0.55</v>
      </c>
      <c r="K5">
        <f t="shared" si="0"/>
        <v>0.5750000000000001</v>
      </c>
      <c r="L5">
        <f t="shared" si="0"/>
        <v>0.6000000000000001</v>
      </c>
      <c r="M5">
        <f t="shared" si="0"/>
        <v>0.625</v>
      </c>
      <c r="N5">
        <f t="shared" si="0"/>
        <v>0.65</v>
      </c>
      <c r="O5">
        <f t="shared" si="0"/>
        <v>0.675</v>
      </c>
    </row>
    <row r="6" spans="1:15" ht="12.75">
      <c r="A6" t="s">
        <v>5</v>
      </c>
      <c r="C6">
        <f>(LN(C1/C2)+(C3+C5^2/2)*C4)/(C5*SQRT(C4))</f>
        <v>0.6865300901311687</v>
      </c>
      <c r="E6">
        <f aca="true" t="shared" si="1" ref="E6:O6">(LN(E1/E2)+(E3+E5^2/2)*E4)/(E5*SQRT(E4))</f>
        <v>0.3693524975300029</v>
      </c>
      <c r="F6">
        <f t="shared" si="1"/>
        <v>0.44296792622087744</v>
      </c>
      <c r="G6">
        <f t="shared" si="1"/>
        <v>0.5139303931366697</v>
      </c>
      <c r="H6">
        <f t="shared" si="1"/>
        <v>0.5826378425436418</v>
      </c>
      <c r="I6">
        <f t="shared" si="1"/>
        <v>0.6494124198001971</v>
      </c>
      <c r="J6">
        <f t="shared" si="1"/>
        <v>0.7145176983813921</v>
      </c>
      <c r="K6">
        <f t="shared" si="1"/>
        <v>0.7781714128970566</v>
      </c>
      <c r="L6">
        <f t="shared" si="1"/>
        <v>0.8405550088553814</v>
      </c>
      <c r="M6">
        <f t="shared" si="1"/>
        <v>0.9018209004832479</v>
      </c>
      <c r="N6">
        <f t="shared" si="1"/>
        <v>0.9620980536649394</v>
      </c>
      <c r="O6">
        <f t="shared" si="1"/>
        <v>1.0214963282278091</v>
      </c>
    </row>
    <row r="7" spans="1:15" ht="12.75">
      <c r="A7" t="s">
        <v>6</v>
      </c>
      <c r="C7">
        <f>C6-C5*SQRT(C4)</f>
        <v>-1.4017049987831847</v>
      </c>
      <c r="E7">
        <f aca="true" t="shared" si="2" ref="E7:O7">E6-E5*SQRT(E4)</f>
        <v>-1.2766654246081495</v>
      </c>
      <c r="F7">
        <f t="shared" si="2"/>
        <v>-1.2998745795724602</v>
      </c>
      <c r="G7">
        <f t="shared" si="2"/>
        <v>-1.3257366963118535</v>
      </c>
      <c r="H7">
        <f t="shared" si="2"/>
        <v>-1.3538538305600667</v>
      </c>
      <c r="I7">
        <f t="shared" si="2"/>
        <v>-1.3839038369586967</v>
      </c>
      <c r="J7">
        <f t="shared" si="2"/>
        <v>-1.4156231420326875</v>
      </c>
      <c r="K7">
        <f t="shared" si="2"/>
        <v>-1.4487940111722084</v>
      </c>
      <c r="L7">
        <f t="shared" si="2"/>
        <v>-1.4832349988690692</v>
      </c>
      <c r="M7">
        <f t="shared" si="2"/>
        <v>-1.5187936908963877</v>
      </c>
      <c r="N7">
        <f t="shared" si="2"/>
        <v>-1.555341121369882</v>
      </c>
      <c r="O7">
        <f t="shared" si="2"/>
        <v>-1.5927674304621975</v>
      </c>
    </row>
    <row r="10" spans="1:15" ht="12.75">
      <c r="A10" t="s">
        <v>7</v>
      </c>
      <c r="C10">
        <f>C1*NORMSDIST(C6)-C2*EXP(-C3*C4)*NORMSDIST(C7)</f>
        <v>0.5839454325086691</v>
      </c>
      <c r="E10">
        <f aca="true" t="shared" si="3" ref="E10:O10">E1*NORMSDIST(E6)-E2*EXP(-E3*E4)*NORMSDIST(E7)</f>
        <v>0.4312442444333987</v>
      </c>
      <c r="F10">
        <f t="shared" si="3"/>
        <v>0.466803245405627</v>
      </c>
      <c r="G10">
        <f t="shared" si="3"/>
        <v>0.5012442078262235</v>
      </c>
      <c r="H10">
        <f t="shared" si="3"/>
        <v>0.5344731748529004</v>
      </c>
      <c r="I10">
        <f t="shared" si="3"/>
        <v>0.5664180470945395</v>
      </c>
      <c r="J10">
        <f t="shared" si="3"/>
        <v>0.5970254377778479</v>
      </c>
      <c r="K10">
        <f t="shared" si="3"/>
        <v>0.6262581467163472</v>
      </c>
      <c r="L10">
        <f t="shared" si="3"/>
        <v>0.6540930809572679</v>
      </c>
      <c r="M10">
        <f t="shared" si="3"/>
        <v>0.6805195015823015</v>
      </c>
      <c r="N10">
        <f t="shared" si="3"/>
        <v>0.7055375119862596</v>
      </c>
      <c r="O10">
        <f t="shared" si="3"/>
        <v>0.7291567280630246</v>
      </c>
    </row>
    <row r="13" spans="1:15" ht="12.75">
      <c r="A13" t="s">
        <v>8</v>
      </c>
      <c r="C13">
        <v>55.6719925955001</v>
      </c>
      <c r="E13">
        <v>10</v>
      </c>
      <c r="F13">
        <v>20</v>
      </c>
      <c r="G13">
        <v>30</v>
      </c>
      <c r="H13">
        <v>40</v>
      </c>
      <c r="I13">
        <v>50</v>
      </c>
      <c r="J13">
        <v>60</v>
      </c>
      <c r="K13">
        <v>70</v>
      </c>
      <c r="L13">
        <v>80</v>
      </c>
      <c r="M13">
        <v>90</v>
      </c>
      <c r="N13">
        <v>100</v>
      </c>
      <c r="O13">
        <v>110</v>
      </c>
    </row>
    <row r="14" spans="1:15" ht="12.75">
      <c r="A14" t="s">
        <v>9</v>
      </c>
      <c r="C14" s="1">
        <f>LN(C13/(C10*C13+C2))</f>
        <v>0.28261418934987814</v>
      </c>
      <c r="E14" s="1">
        <f aca="true" t="shared" si="4" ref="E14:O14">LN(E13/(E10*E13+E2))</f>
        <v>-0.3198471278232098</v>
      </c>
      <c r="F14" s="1">
        <f t="shared" si="4"/>
        <v>0.06225872063973316</v>
      </c>
      <c r="G14" s="1">
        <f t="shared" si="4"/>
        <v>0.2027668915214799</v>
      </c>
      <c r="H14" s="1">
        <f t="shared" si="4"/>
        <v>0.2602077354107744</v>
      </c>
      <c r="I14" s="1">
        <f t="shared" si="4"/>
        <v>0.2803058115579236</v>
      </c>
      <c r="J14" s="1">
        <f t="shared" si="4"/>
        <v>0.28151763654620127</v>
      </c>
      <c r="K14" s="1">
        <f t="shared" si="4"/>
        <v>0.272656469390686</v>
      </c>
      <c r="L14" s="1">
        <f t="shared" si="4"/>
        <v>0.25837934520620925</v>
      </c>
      <c r="M14" s="1">
        <f t="shared" si="4"/>
        <v>0.2413148022191359</v>
      </c>
      <c r="N14" s="1">
        <f t="shared" si="4"/>
        <v>0.22301254347899183</v>
      </c>
      <c r="O14" s="1">
        <f t="shared" si="4"/>
        <v>0.20441134741112618</v>
      </c>
    </row>
    <row r="15" spans="5:15" ht="12.75">
      <c r="E15">
        <v>-0.06375968066040122</v>
      </c>
      <c r="F15">
        <v>0.11492654060164945</v>
      </c>
      <c r="G15">
        <v>0.14783386746900906</v>
      </c>
      <c r="H15">
        <v>0.1430440656868063</v>
      </c>
      <c r="I15">
        <v>0.12620294190366455</v>
      </c>
      <c r="J15">
        <v>0.10603717162726026</v>
      </c>
      <c r="K15">
        <v>0.08601227616149665</v>
      </c>
      <c r="L15">
        <v>0.06756740433191347</v>
      </c>
      <c r="M15">
        <v>0.0512549535761034</v>
      </c>
      <c r="N15">
        <v>0.037208505222106024</v>
      </c>
      <c r="O15">
        <v>0.025356714135044166</v>
      </c>
    </row>
    <row r="16" spans="1:15" ht="12.75">
      <c r="A16" t="s">
        <v>10</v>
      </c>
      <c r="D16">
        <v>0.0025</v>
      </c>
      <c r="E16">
        <v>0.021616228888517112</v>
      </c>
      <c r="F16">
        <v>0.0605463957412402</v>
      </c>
      <c r="G16">
        <v>0.048257051328648</v>
      </c>
      <c r="H16">
        <v>0.03024861980084982</v>
      </c>
      <c r="I16">
        <v>0.014736345456110342</v>
      </c>
      <c r="J16">
        <v>0.0032429460794780895</v>
      </c>
      <c r="K16">
        <v>-0.004511139407724946</v>
      </c>
      <c r="L16">
        <v>-0.009297705085664716</v>
      </c>
      <c r="M16">
        <v>-0.011934110272253126</v>
      </c>
      <c r="N16">
        <v>-0.013121795265757803</v>
      </c>
      <c r="O16">
        <v>-0.013400388970449898</v>
      </c>
    </row>
    <row r="20" spans="1:15" ht="12.75">
      <c r="A20" t="s">
        <v>0</v>
      </c>
      <c r="C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</row>
    <row r="21" spans="1:15" ht="12.75">
      <c r="A21" t="s">
        <v>1</v>
      </c>
      <c r="C21">
        <v>4.502485783077324</v>
      </c>
      <c r="E21">
        <v>4.502485783077324</v>
      </c>
      <c r="F21">
        <v>4.502485783077324</v>
      </c>
      <c r="G21">
        <v>4.502485783077324</v>
      </c>
      <c r="H21">
        <v>4.502485783077324</v>
      </c>
      <c r="I21">
        <v>4.502485783077324</v>
      </c>
      <c r="J21">
        <v>4.502485783077324</v>
      </c>
      <c r="K21">
        <v>4.502485783077324</v>
      </c>
      <c r="L21">
        <v>4.502485783077324</v>
      </c>
      <c r="M21">
        <v>4.502485783077324</v>
      </c>
      <c r="N21">
        <v>4.502485783077324</v>
      </c>
      <c r="O21">
        <v>4.502485783077324</v>
      </c>
    </row>
    <row r="22" spans="1:15" ht="12.75">
      <c r="A22" t="s">
        <v>2</v>
      </c>
      <c r="C22">
        <v>0.1</v>
      </c>
      <c r="E22">
        <v>0.1</v>
      </c>
      <c r="F22">
        <v>0.1</v>
      </c>
      <c r="G22">
        <v>0.1</v>
      </c>
      <c r="H22">
        <v>0.1</v>
      </c>
      <c r="I22">
        <v>0.1</v>
      </c>
      <c r="J22">
        <v>0.1</v>
      </c>
      <c r="K22">
        <v>0.1</v>
      </c>
      <c r="L22">
        <v>0.1</v>
      </c>
      <c r="M22">
        <v>0.1</v>
      </c>
      <c r="N22">
        <v>0.1</v>
      </c>
      <c r="O22">
        <v>0.1</v>
      </c>
    </row>
    <row r="23" spans="1:15" ht="12.75">
      <c r="A23" t="s">
        <v>3</v>
      </c>
      <c r="C23">
        <v>15</v>
      </c>
      <c r="E23">
        <v>15</v>
      </c>
      <c r="F23">
        <v>15</v>
      </c>
      <c r="G23">
        <v>15</v>
      </c>
      <c r="H23">
        <v>15</v>
      </c>
      <c r="I23">
        <v>15</v>
      </c>
      <c r="J23">
        <v>15</v>
      </c>
      <c r="K23">
        <v>15</v>
      </c>
      <c r="L23">
        <v>15</v>
      </c>
      <c r="M23">
        <v>15</v>
      </c>
      <c r="N23">
        <v>15</v>
      </c>
      <c r="O23">
        <v>15</v>
      </c>
    </row>
    <row r="24" spans="1:15" ht="12.75">
      <c r="A24" t="s">
        <v>4</v>
      </c>
      <c r="C24">
        <f>0.4+$D35*C32</f>
        <v>0.5633341855276541</v>
      </c>
      <c r="E24">
        <f aca="true" t="shared" si="5" ref="E24:O24">0.4+$D35*E32</f>
        <v>0.45</v>
      </c>
      <c r="F24">
        <f t="shared" si="5"/>
        <v>0.5</v>
      </c>
      <c r="G24">
        <f t="shared" si="5"/>
        <v>0.55</v>
      </c>
      <c r="H24">
        <f t="shared" si="5"/>
        <v>0.6000000000000001</v>
      </c>
      <c r="I24">
        <f t="shared" si="5"/>
        <v>0.65</v>
      </c>
      <c r="J24">
        <f t="shared" si="5"/>
        <v>0.7</v>
      </c>
      <c r="K24">
        <f t="shared" si="5"/>
        <v>0.75</v>
      </c>
      <c r="L24">
        <f t="shared" si="5"/>
        <v>0.8</v>
      </c>
      <c r="M24">
        <f t="shared" si="5"/>
        <v>0.8500000000000001</v>
      </c>
      <c r="N24">
        <f t="shared" si="5"/>
        <v>0.9</v>
      </c>
      <c r="O24">
        <f t="shared" si="5"/>
        <v>0.9500000000000001</v>
      </c>
    </row>
    <row r="25" spans="1:15" ht="12.75">
      <c r="A25" t="s">
        <v>5</v>
      </c>
      <c r="C25">
        <f>(LN(C20/C21)+(C22+C24^2/2)*C23)/(C24*SQRT(C23))</f>
        <v>1.0887700075631956</v>
      </c>
      <c r="E25">
        <f aca="true" t="shared" si="6" ref="E25:O25">(LN(E20/E21)+(E22+E24^2/2)*E23)/(E24*SQRT(E23))</f>
        <v>0.8687648794804533</v>
      </c>
      <c r="F25">
        <f t="shared" si="6"/>
        <v>0.9658551004772602</v>
      </c>
      <c r="G25">
        <f t="shared" si="6"/>
        <v>1.0628970237755906</v>
      </c>
      <c r="H25">
        <f t="shared" si="6"/>
        <v>1.159902723800063</v>
      </c>
      <c r="I25">
        <f t="shared" si="6"/>
        <v>1.2568805597677226</v>
      </c>
      <c r="J25">
        <f t="shared" si="6"/>
        <v>1.3538365025478858</v>
      </c>
      <c r="K25">
        <f t="shared" si="6"/>
        <v>1.4507749307780518</v>
      </c>
      <c r="L25">
        <f t="shared" si="6"/>
        <v>1.5476991284363455</v>
      </c>
      <c r="M25">
        <f t="shared" si="6"/>
        <v>1.6446116068001557</v>
      </c>
      <c r="N25">
        <f t="shared" si="6"/>
        <v>1.7415143190852298</v>
      </c>
      <c r="O25">
        <f t="shared" si="6"/>
        <v>1.838408807304</v>
      </c>
    </row>
    <row r="26" spans="1:15" ht="12.75">
      <c r="A26" t="s">
        <v>6</v>
      </c>
      <c r="C26">
        <f>C25-C24*SQRT(C23)</f>
        <v>-1.0930139113347281</v>
      </c>
      <c r="E26">
        <f aca="true" t="shared" si="7" ref="E26:O26">E25-E24*SQRT(E23)</f>
        <v>-0.8740776263128843</v>
      </c>
      <c r="F26">
        <f t="shared" si="7"/>
        <v>-0.9706365726264483</v>
      </c>
      <c r="G26">
        <f t="shared" si="7"/>
        <v>-1.067243816638489</v>
      </c>
      <c r="H26">
        <f t="shared" si="7"/>
        <v>-1.1638872839243877</v>
      </c>
      <c r="I26">
        <f t="shared" si="7"/>
        <v>-1.2605586152670987</v>
      </c>
      <c r="J26">
        <f t="shared" si="7"/>
        <v>-1.3572518397973061</v>
      </c>
      <c r="K26">
        <f t="shared" si="7"/>
        <v>-1.4539625788775112</v>
      </c>
      <c r="L26">
        <f t="shared" si="7"/>
        <v>-1.5506875485295881</v>
      </c>
      <c r="M26">
        <f t="shared" si="7"/>
        <v>-1.647424237476149</v>
      </c>
      <c r="N26">
        <f t="shared" si="7"/>
        <v>-1.7441706925014455</v>
      </c>
      <c r="O26">
        <f t="shared" si="7"/>
        <v>-1.8409253715930465</v>
      </c>
    </row>
    <row r="29" spans="1:15" ht="12.75">
      <c r="A29" t="s">
        <v>7</v>
      </c>
      <c r="C29">
        <f>C20*NORMSDIST(C25)-C21*EXP(-C22*C23)*NORMSDIST(C26)</f>
        <v>0.7240418629106875</v>
      </c>
      <c r="E29">
        <f aca="true" t="shared" si="8" ref="E29:O29">E20*NORMSDIST(E25)-E21*EXP(-E22*E23)*NORMSDIST(E26)</f>
        <v>0.6155876486153076</v>
      </c>
      <c r="F29">
        <f t="shared" si="8"/>
        <v>0.6663073363786977</v>
      </c>
      <c r="G29">
        <f t="shared" si="8"/>
        <v>0.7124915452722816</v>
      </c>
      <c r="H29">
        <f t="shared" si="8"/>
        <v>0.7541537310467303</v>
      </c>
      <c r="I29">
        <f t="shared" si="8"/>
        <v>0.7913862326801736</v>
      </c>
      <c r="J29">
        <f t="shared" si="8"/>
        <v>0.8243497859015749</v>
      </c>
      <c r="K29">
        <f t="shared" si="8"/>
        <v>0.8532617412817893</v>
      </c>
      <c r="L29">
        <f t="shared" si="8"/>
        <v>0.8783836457533789</v>
      </c>
      <c r="M29">
        <f t="shared" si="8"/>
        <v>0.9000088046571718</v>
      </c>
      <c r="N29">
        <f t="shared" si="8"/>
        <v>0.9184503669578195</v>
      </c>
      <c r="O29">
        <f t="shared" si="8"/>
        <v>0.9340303783038616</v>
      </c>
    </row>
    <row r="32" spans="1:15" ht="12.75">
      <c r="A32" t="s">
        <v>8</v>
      </c>
      <c r="C32">
        <v>32.66683710553082</v>
      </c>
      <c r="E32">
        <v>10</v>
      </c>
      <c r="F32">
        <v>20</v>
      </c>
      <c r="G32">
        <v>30</v>
      </c>
      <c r="H32">
        <v>40</v>
      </c>
      <c r="I32">
        <v>50</v>
      </c>
      <c r="J32">
        <v>60</v>
      </c>
      <c r="K32">
        <v>70</v>
      </c>
      <c r="L32">
        <v>80</v>
      </c>
      <c r="M32">
        <v>90</v>
      </c>
      <c r="N32">
        <v>100</v>
      </c>
      <c r="O32">
        <v>110</v>
      </c>
    </row>
    <row r="33" spans="1:15" ht="12.75">
      <c r="A33" t="s">
        <v>9</v>
      </c>
      <c r="C33" s="1">
        <f>LN(C32/(C29*C32+C21))</f>
        <v>0.14864811531930616</v>
      </c>
      <c r="E33" s="1">
        <f aca="true" t="shared" si="9" ref="E33:O33">LN(E32/(E29*E32+E21))</f>
        <v>-0.06375968066040122</v>
      </c>
      <c r="F33" s="1">
        <f t="shared" si="9"/>
        <v>0.11492654060164945</v>
      </c>
      <c r="G33" s="1">
        <f t="shared" si="9"/>
        <v>0.14783386746900906</v>
      </c>
      <c r="H33" s="1">
        <f t="shared" si="9"/>
        <v>0.1430440656868063</v>
      </c>
      <c r="I33" s="1">
        <f t="shared" si="9"/>
        <v>0.12620294190366455</v>
      </c>
      <c r="J33" s="1">
        <f t="shared" si="9"/>
        <v>0.10603717162726026</v>
      </c>
      <c r="K33" s="1">
        <f t="shared" si="9"/>
        <v>0.08601227616149665</v>
      </c>
      <c r="L33" s="1">
        <f t="shared" si="9"/>
        <v>0.06756740433191347</v>
      </c>
      <c r="M33" s="1">
        <f t="shared" si="9"/>
        <v>0.0512549535761034</v>
      </c>
      <c r="N33" s="1">
        <f t="shared" si="9"/>
        <v>0.037208505222106024</v>
      </c>
      <c r="O33" s="1">
        <f t="shared" si="9"/>
        <v>0.025356714135044166</v>
      </c>
    </row>
    <row r="35" spans="1:4" ht="12.75">
      <c r="A35" t="s">
        <v>10</v>
      </c>
      <c r="D35">
        <v>0.005</v>
      </c>
    </row>
    <row r="38" spans="1:15" ht="12.75">
      <c r="A38" t="s">
        <v>0</v>
      </c>
      <c r="C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</row>
    <row r="39" spans="1:15" ht="12.75">
      <c r="A39" t="s">
        <v>1</v>
      </c>
      <c r="C39">
        <v>1.7325328565999292</v>
      </c>
      <c r="E39">
        <v>1.7325328565999292</v>
      </c>
      <c r="F39">
        <v>1.7325328565999292</v>
      </c>
      <c r="G39">
        <v>1.7325328565999292</v>
      </c>
      <c r="H39">
        <v>1.7325328565999292</v>
      </c>
      <c r="I39">
        <v>1.7325328565999292</v>
      </c>
      <c r="J39">
        <v>1.7325328565999292</v>
      </c>
      <c r="K39">
        <v>1.7325328565999292</v>
      </c>
      <c r="L39">
        <v>1.7325328565999292</v>
      </c>
      <c r="M39">
        <v>1.7325328565999292</v>
      </c>
      <c r="N39">
        <v>1.7325328565999292</v>
      </c>
      <c r="O39">
        <v>1.7325328565999292</v>
      </c>
    </row>
    <row r="40" spans="1:15" ht="12.75">
      <c r="A40" t="s">
        <v>2</v>
      </c>
      <c r="C40">
        <v>0.1</v>
      </c>
      <c r="E40">
        <v>0.1</v>
      </c>
      <c r="F40">
        <v>0.1</v>
      </c>
      <c r="G40">
        <v>0.1</v>
      </c>
      <c r="H40">
        <v>0.1</v>
      </c>
      <c r="I40">
        <v>0.1</v>
      </c>
      <c r="J40">
        <v>0.1</v>
      </c>
      <c r="K40">
        <v>0.1</v>
      </c>
      <c r="L40">
        <v>0.1</v>
      </c>
      <c r="M40">
        <v>0.1</v>
      </c>
      <c r="N40">
        <v>0.1</v>
      </c>
      <c r="O40">
        <v>0.1</v>
      </c>
    </row>
    <row r="41" spans="1:15" ht="12.75">
      <c r="A41" t="s">
        <v>3</v>
      </c>
      <c r="C41">
        <v>15</v>
      </c>
      <c r="E41">
        <v>15</v>
      </c>
      <c r="F41">
        <v>15</v>
      </c>
      <c r="G41">
        <v>15</v>
      </c>
      <c r="H41">
        <v>15</v>
      </c>
      <c r="I41">
        <v>15</v>
      </c>
      <c r="J41">
        <v>15</v>
      </c>
      <c r="K41">
        <v>15</v>
      </c>
      <c r="L41">
        <v>15</v>
      </c>
      <c r="M41">
        <v>15</v>
      </c>
      <c r="N41">
        <v>15</v>
      </c>
      <c r="O41">
        <v>15</v>
      </c>
    </row>
    <row r="42" spans="1:15" ht="12.75">
      <c r="A42" t="s">
        <v>4</v>
      </c>
      <c r="C42">
        <f>0.4+$D53*C50</f>
        <v>0.5953</v>
      </c>
      <c r="E42">
        <f aca="true" t="shared" si="10" ref="E42:O42">0.4+$D53*E50</f>
        <v>0.5</v>
      </c>
      <c r="F42">
        <f t="shared" si="10"/>
        <v>0.6000000000000001</v>
      </c>
      <c r="G42">
        <f t="shared" si="10"/>
        <v>0.7</v>
      </c>
      <c r="H42">
        <f t="shared" si="10"/>
        <v>0.8</v>
      </c>
      <c r="I42">
        <f t="shared" si="10"/>
        <v>0.9</v>
      </c>
      <c r="J42">
        <f t="shared" si="10"/>
        <v>1</v>
      </c>
      <c r="K42">
        <f t="shared" si="10"/>
        <v>1.1</v>
      </c>
      <c r="L42">
        <f t="shared" si="10"/>
        <v>1.2000000000000002</v>
      </c>
      <c r="M42">
        <f t="shared" si="10"/>
        <v>1.3</v>
      </c>
      <c r="N42">
        <f t="shared" si="10"/>
        <v>1.4</v>
      </c>
      <c r="O42">
        <f t="shared" si="10"/>
        <v>1.5</v>
      </c>
    </row>
    <row r="43" spans="1:15" ht="12.75">
      <c r="A43" t="s">
        <v>5</v>
      </c>
      <c r="C43">
        <f>(LN(C38/C39)+(C40+C42^2/2)*C41)/(C42*SQRT(C41))</f>
        <v>1.5650163191256532</v>
      </c>
      <c r="E43">
        <f aca="true" t="shared" si="11" ref="E43:O43">(LN(E38/E39)+(E40+E42^2/2)*E41)/(E42*SQRT(E41))</f>
        <v>1.4590383333386792</v>
      </c>
      <c r="F43">
        <f t="shared" si="11"/>
        <v>1.570888751184579</v>
      </c>
      <c r="G43">
        <f t="shared" si="11"/>
        <v>1.7061102403060422</v>
      </c>
      <c r="H43">
        <f t="shared" si="11"/>
        <v>1.8559386489747325</v>
      </c>
      <c r="I43">
        <f t="shared" si="11"/>
        <v>2.0155050040082405</v>
      </c>
      <c r="J43">
        <f t="shared" si="11"/>
        <v>2.181887921497121</v>
      </c>
      <c r="K43">
        <f t="shared" si="11"/>
        <v>2.3532283389535453</v>
      </c>
      <c r="L43">
        <f t="shared" si="11"/>
        <v>2.528286881385627</v>
      </c>
      <c r="M43">
        <f t="shared" si="11"/>
        <v>2.7062055199528308</v>
      </c>
      <c r="N43">
        <f t="shared" si="11"/>
        <v>2.886371376911915</v>
      </c>
      <c r="O43">
        <f t="shared" si="11"/>
        <v>3.068335008584504</v>
      </c>
    </row>
    <row r="44" spans="1:15" ht="12.75">
      <c r="A44" t="s">
        <v>6</v>
      </c>
      <c r="C44">
        <f>C43-C42*SQRT(C41)</f>
        <v>-0.7405706668716225</v>
      </c>
      <c r="E44">
        <f aca="true" t="shared" si="12" ref="E44:O44">E43-E42*SQRT(E41)</f>
        <v>-0.47745333976502935</v>
      </c>
      <c r="F44">
        <f t="shared" si="12"/>
        <v>-0.7529012565398716</v>
      </c>
      <c r="G44">
        <f t="shared" si="12"/>
        <v>-1.0049781020391497</v>
      </c>
      <c r="H44">
        <f t="shared" si="12"/>
        <v>-1.2424480279912011</v>
      </c>
      <c r="I44">
        <f t="shared" si="12"/>
        <v>-1.4701800075784348</v>
      </c>
      <c r="J44">
        <f t="shared" si="12"/>
        <v>-1.691095424710296</v>
      </c>
      <c r="K44">
        <f t="shared" si="12"/>
        <v>-1.9070533418746138</v>
      </c>
      <c r="L44">
        <f t="shared" si="12"/>
        <v>-2.119293134063274</v>
      </c>
      <c r="M44">
        <f t="shared" si="12"/>
        <v>-2.328672830116812</v>
      </c>
      <c r="N44">
        <f t="shared" si="12"/>
        <v>-2.535805307778469</v>
      </c>
      <c r="O44">
        <f t="shared" si="12"/>
        <v>-2.741140010726622</v>
      </c>
    </row>
    <row r="47" spans="1:15" ht="12.75">
      <c r="A47" t="s">
        <v>7</v>
      </c>
      <c r="C47">
        <f>C38*NORMSDIST(C43)-C39*EXP(-C40*C41)*NORMSDIST(C44)</f>
        <v>0.8524992021360113</v>
      </c>
      <c r="E47">
        <f aca="true" t="shared" si="13" ref="E47:O47">E38*NORMSDIST(E43)-E39*EXP(-E40*E41)*NORMSDIST(E44)</f>
        <v>0.8053624417804773</v>
      </c>
      <c r="F47">
        <f t="shared" si="13"/>
        <v>0.8546234551793532</v>
      </c>
      <c r="G47">
        <f t="shared" si="13"/>
        <v>0.8951377190378028</v>
      </c>
      <c r="H47">
        <f t="shared" si="13"/>
        <v>0.9268909701482332</v>
      </c>
      <c r="I47">
        <f t="shared" si="13"/>
        <v>0.9507210459525867</v>
      </c>
      <c r="J47">
        <f t="shared" si="13"/>
        <v>0.9678867589805842</v>
      </c>
      <c r="K47">
        <f t="shared" si="13"/>
        <v>0.9797708605349411</v>
      </c>
      <c r="L47">
        <f t="shared" si="13"/>
        <v>0.9876844023103372</v>
      </c>
      <c r="M47">
        <f t="shared" si="13"/>
        <v>0.9927552408220571</v>
      </c>
      <c r="N47">
        <f t="shared" si="13"/>
        <v>0.9958829352488647</v>
      </c>
      <c r="O47">
        <f t="shared" si="13"/>
        <v>0.9977402778857957</v>
      </c>
    </row>
    <row r="50" spans="1:15" ht="12.75">
      <c r="A50" t="s">
        <v>8</v>
      </c>
      <c r="C50">
        <v>19.53</v>
      </c>
      <c r="E50">
        <v>10</v>
      </c>
      <c r="F50">
        <v>20</v>
      </c>
      <c r="G50">
        <v>30</v>
      </c>
      <c r="H50">
        <v>40</v>
      </c>
      <c r="I50">
        <v>50</v>
      </c>
      <c r="J50">
        <v>60</v>
      </c>
      <c r="K50">
        <v>70</v>
      </c>
      <c r="L50">
        <v>80</v>
      </c>
      <c r="M50">
        <v>90</v>
      </c>
      <c r="N50">
        <v>100</v>
      </c>
      <c r="O50">
        <v>110</v>
      </c>
    </row>
    <row r="51" spans="1:15" ht="12.75">
      <c r="A51" t="s">
        <v>9</v>
      </c>
      <c r="C51" s="1">
        <f>LN(C50/(C47*C50+C39))</f>
        <v>0.06058840043142378</v>
      </c>
      <c r="E51" s="1">
        <f aca="true" t="shared" si="14" ref="E51:O51">LN(E50/(E47*E50+E39))</f>
        <v>0.021616228888517112</v>
      </c>
      <c r="F51" s="1">
        <f t="shared" si="14"/>
        <v>0.0605463957412402</v>
      </c>
      <c r="G51" s="1">
        <f t="shared" si="14"/>
        <v>0.048257051328648</v>
      </c>
      <c r="H51" s="1">
        <f t="shared" si="14"/>
        <v>0.03024861980084982</v>
      </c>
      <c r="I51" s="1">
        <f t="shared" si="14"/>
        <v>0.014736345456110342</v>
      </c>
      <c r="J51" s="1">
        <f t="shared" si="14"/>
        <v>0.0032429460794780895</v>
      </c>
      <c r="K51" s="1">
        <f t="shared" si="14"/>
        <v>-0.004511139407724946</v>
      </c>
      <c r="L51" s="1">
        <f t="shared" si="14"/>
        <v>-0.009297705085664716</v>
      </c>
      <c r="M51" s="1">
        <f t="shared" si="14"/>
        <v>-0.011934110272253126</v>
      </c>
      <c r="N51" s="1">
        <f t="shared" si="14"/>
        <v>-0.013121795265757803</v>
      </c>
      <c r="O51" s="1">
        <f t="shared" si="14"/>
        <v>-0.013400388970449898</v>
      </c>
    </row>
    <row r="53" spans="1:4" ht="12.75">
      <c r="A53" t="s">
        <v>10</v>
      </c>
      <c r="D53">
        <v>0.01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9">
      <selection activeCell="E14" sqref="E14:O16"/>
    </sheetView>
  </sheetViews>
  <sheetFormatPr defaultColWidth="9.140625" defaultRowHeight="12.75"/>
  <cols>
    <col min="3" max="3" width="7.28125" style="0" customWidth="1"/>
  </cols>
  <sheetData>
    <row r="1" spans="1:15" ht="12.75">
      <c r="A1" t="s">
        <v>0</v>
      </c>
      <c r="C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</row>
    <row r="2" spans="1:15" ht="12.75">
      <c r="A2" t="s">
        <v>1</v>
      </c>
      <c r="C2">
        <v>9.45673011474357</v>
      </c>
      <c r="E2">
        <v>9.45673011474357</v>
      </c>
      <c r="F2">
        <v>9.45673011474357</v>
      </c>
      <c r="G2">
        <v>9.45673011474357</v>
      </c>
      <c r="H2">
        <v>9.45673011474357</v>
      </c>
      <c r="I2">
        <v>9.45673011474357</v>
      </c>
      <c r="J2">
        <v>9.45673011474357</v>
      </c>
      <c r="K2">
        <v>9.45673011474357</v>
      </c>
      <c r="L2">
        <v>9.45673011474357</v>
      </c>
      <c r="M2">
        <v>9.45673011474357</v>
      </c>
      <c r="N2">
        <v>9.45673011474357</v>
      </c>
      <c r="O2">
        <v>9.45673011474357</v>
      </c>
    </row>
    <row r="3" spans="1:15" ht="12.75">
      <c r="A3" t="s">
        <v>2</v>
      </c>
      <c r="C3">
        <v>0.1</v>
      </c>
      <c r="E3">
        <v>0.1</v>
      </c>
      <c r="F3">
        <v>0.1</v>
      </c>
      <c r="G3">
        <v>0.1</v>
      </c>
      <c r="H3">
        <v>0.1</v>
      </c>
      <c r="I3">
        <v>0.1</v>
      </c>
      <c r="J3">
        <v>0.1</v>
      </c>
      <c r="K3">
        <v>0.1</v>
      </c>
      <c r="L3">
        <v>0.1</v>
      </c>
      <c r="M3">
        <v>0.1</v>
      </c>
      <c r="N3">
        <v>0.1</v>
      </c>
      <c r="O3">
        <v>0.1</v>
      </c>
    </row>
    <row r="4" spans="1:15" ht="12.75">
      <c r="A4" t="s">
        <v>3</v>
      </c>
      <c r="C4">
        <v>15</v>
      </c>
      <c r="E4">
        <v>15</v>
      </c>
      <c r="F4">
        <v>15</v>
      </c>
      <c r="G4">
        <v>15</v>
      </c>
      <c r="H4">
        <v>15</v>
      </c>
      <c r="I4">
        <v>15</v>
      </c>
      <c r="J4">
        <v>15</v>
      </c>
      <c r="K4">
        <v>15</v>
      </c>
      <c r="L4">
        <v>15</v>
      </c>
      <c r="M4">
        <v>15</v>
      </c>
      <c r="N4">
        <v>15</v>
      </c>
      <c r="O4">
        <v>15</v>
      </c>
    </row>
    <row r="5" spans="1:15" ht="12.75">
      <c r="A5" t="s">
        <v>4</v>
      </c>
      <c r="C5">
        <f>0.4+$D16*C13</f>
        <v>0.5391799814887502</v>
      </c>
      <c r="E5">
        <f aca="true" t="shared" si="0" ref="E5:O5">0.4+$D16*E13</f>
        <v>0.42500000000000004</v>
      </c>
      <c r="F5">
        <f t="shared" si="0"/>
        <v>0.45</v>
      </c>
      <c r="G5">
        <f t="shared" si="0"/>
        <v>0.47500000000000003</v>
      </c>
      <c r="H5">
        <f t="shared" si="0"/>
        <v>0.5</v>
      </c>
      <c r="I5">
        <f t="shared" si="0"/>
        <v>0.525</v>
      </c>
      <c r="J5">
        <f t="shared" si="0"/>
        <v>0.55</v>
      </c>
      <c r="K5">
        <f t="shared" si="0"/>
        <v>0.5750000000000001</v>
      </c>
      <c r="L5">
        <f t="shared" si="0"/>
        <v>0.6000000000000001</v>
      </c>
      <c r="M5">
        <f t="shared" si="0"/>
        <v>0.625</v>
      </c>
      <c r="N5">
        <f t="shared" si="0"/>
        <v>0.65</v>
      </c>
      <c r="O5">
        <f t="shared" si="0"/>
        <v>0.675</v>
      </c>
    </row>
    <row r="6" spans="1:15" ht="12.75">
      <c r="A6" t="s">
        <v>5</v>
      </c>
      <c r="C6">
        <f>(LN(C1/C2)+(C3+C5^2/2)*C4)/(C5*SQRT(C4))</f>
        <v>0.6865300901311687</v>
      </c>
      <c r="E6">
        <f aca="true" t="shared" si="1" ref="E6:O6">(LN(E1/E2)+(E3+E5^2/2)*E4)/(E5*SQRT(E4))</f>
        <v>0.3693524975300029</v>
      </c>
      <c r="F6">
        <f t="shared" si="1"/>
        <v>0.44296792622087744</v>
      </c>
      <c r="G6">
        <f t="shared" si="1"/>
        <v>0.5139303931366697</v>
      </c>
      <c r="H6">
        <f t="shared" si="1"/>
        <v>0.5826378425436418</v>
      </c>
      <c r="I6">
        <f t="shared" si="1"/>
        <v>0.6494124198001971</v>
      </c>
      <c r="J6">
        <f t="shared" si="1"/>
        <v>0.7145176983813921</v>
      </c>
      <c r="K6">
        <f t="shared" si="1"/>
        <v>0.7781714128970566</v>
      </c>
      <c r="L6">
        <f t="shared" si="1"/>
        <v>0.8405550088553814</v>
      </c>
      <c r="M6">
        <f t="shared" si="1"/>
        <v>0.9018209004832479</v>
      </c>
      <c r="N6">
        <f t="shared" si="1"/>
        <v>0.9620980536649394</v>
      </c>
      <c r="O6">
        <f t="shared" si="1"/>
        <v>1.0214963282278091</v>
      </c>
    </row>
    <row r="7" spans="1:15" ht="12.75">
      <c r="A7" t="s">
        <v>6</v>
      </c>
      <c r="C7">
        <f>C6-C5*SQRT(C4)</f>
        <v>-1.4017049987831847</v>
      </c>
      <c r="E7">
        <f aca="true" t="shared" si="2" ref="E7:O7">E6-E5*SQRT(E4)</f>
        <v>-1.2766654246081495</v>
      </c>
      <c r="F7">
        <f t="shared" si="2"/>
        <v>-1.2998745795724602</v>
      </c>
      <c r="G7">
        <f t="shared" si="2"/>
        <v>-1.3257366963118535</v>
      </c>
      <c r="H7">
        <f t="shared" si="2"/>
        <v>-1.3538538305600667</v>
      </c>
      <c r="I7">
        <f t="shared" si="2"/>
        <v>-1.3839038369586967</v>
      </c>
      <c r="J7">
        <f t="shared" si="2"/>
        <v>-1.4156231420326875</v>
      </c>
      <c r="K7">
        <f t="shared" si="2"/>
        <v>-1.4487940111722084</v>
      </c>
      <c r="L7">
        <f t="shared" si="2"/>
        <v>-1.4832349988690692</v>
      </c>
      <c r="M7">
        <f t="shared" si="2"/>
        <v>-1.5187936908963877</v>
      </c>
      <c r="N7">
        <f t="shared" si="2"/>
        <v>-1.555341121369882</v>
      </c>
      <c r="O7">
        <f t="shared" si="2"/>
        <v>-1.5927674304621975</v>
      </c>
    </row>
    <row r="10" spans="1:15" ht="12.75">
      <c r="A10" t="s">
        <v>7</v>
      </c>
      <c r="C10">
        <f>C1*NORMSDIST(C6)-C2*EXP(-C3*C4)*NORMSDIST(C7)</f>
        <v>0.5839454325086691</v>
      </c>
      <c r="E10">
        <f aca="true" t="shared" si="3" ref="E10:O10">E1*NORMSDIST(E6)-E2*EXP(-E3*E4)*NORMSDIST(E7)</f>
        <v>0.4312442444333987</v>
      </c>
      <c r="F10">
        <f t="shared" si="3"/>
        <v>0.466803245405627</v>
      </c>
      <c r="G10">
        <f t="shared" si="3"/>
        <v>0.5012442078262235</v>
      </c>
      <c r="H10">
        <f t="shared" si="3"/>
        <v>0.5344731748529004</v>
      </c>
      <c r="I10">
        <f t="shared" si="3"/>
        <v>0.5664180470945395</v>
      </c>
      <c r="J10">
        <f t="shared" si="3"/>
        <v>0.5970254377778479</v>
      </c>
      <c r="K10">
        <f t="shared" si="3"/>
        <v>0.6262581467163472</v>
      </c>
      <c r="L10">
        <f t="shared" si="3"/>
        <v>0.6540930809572679</v>
      </c>
      <c r="M10">
        <f t="shared" si="3"/>
        <v>0.6805195015823015</v>
      </c>
      <c r="N10">
        <f t="shared" si="3"/>
        <v>0.7055375119862596</v>
      </c>
      <c r="O10">
        <f t="shared" si="3"/>
        <v>0.7291567280630246</v>
      </c>
    </row>
    <row r="13" spans="1:15" ht="12.75">
      <c r="A13" t="s">
        <v>8</v>
      </c>
      <c r="C13">
        <v>55.6719925955001</v>
      </c>
      <c r="E13">
        <v>10</v>
      </c>
      <c r="F13">
        <v>20</v>
      </c>
      <c r="G13">
        <v>30</v>
      </c>
      <c r="H13">
        <v>40</v>
      </c>
      <c r="I13">
        <v>50</v>
      </c>
      <c r="J13">
        <v>60</v>
      </c>
      <c r="K13">
        <v>70</v>
      </c>
      <c r="L13">
        <v>80</v>
      </c>
      <c r="M13">
        <v>90</v>
      </c>
      <c r="N13">
        <v>100</v>
      </c>
      <c r="O13">
        <v>110</v>
      </c>
    </row>
    <row r="14" spans="1:15" ht="12.75">
      <c r="A14" t="s">
        <v>9</v>
      </c>
      <c r="C14" s="1">
        <f>LN(C13/(C10*C13+C2))</f>
        <v>0.28261418934987814</v>
      </c>
      <c r="E14" s="1">
        <f aca="true" t="shared" si="4" ref="E14:O14">LN(E13/(E10*E13+E2))</f>
        <v>-0.3198471278232098</v>
      </c>
      <c r="F14" s="1">
        <f t="shared" si="4"/>
        <v>0.06225872063973316</v>
      </c>
      <c r="G14" s="1">
        <f t="shared" si="4"/>
        <v>0.2027668915214799</v>
      </c>
      <c r="H14" s="1">
        <f t="shared" si="4"/>
        <v>0.2602077354107744</v>
      </c>
      <c r="I14" s="1">
        <f t="shared" si="4"/>
        <v>0.2803058115579236</v>
      </c>
      <c r="J14" s="1">
        <f t="shared" si="4"/>
        <v>0.28151763654620127</v>
      </c>
      <c r="K14" s="1">
        <f t="shared" si="4"/>
        <v>0.272656469390686</v>
      </c>
      <c r="L14" s="1">
        <f t="shared" si="4"/>
        <v>0.25837934520620925</v>
      </c>
      <c r="M14" s="1">
        <f t="shared" si="4"/>
        <v>0.2413148022191359</v>
      </c>
      <c r="N14" s="1">
        <f t="shared" si="4"/>
        <v>0.22301254347899183</v>
      </c>
      <c r="O14" s="1">
        <f t="shared" si="4"/>
        <v>0.20441134741112618</v>
      </c>
    </row>
    <row r="15" spans="5:15" ht="12.75">
      <c r="E15">
        <v>-0.3453443746086743</v>
      </c>
      <c r="F15">
        <v>-0.007283094354229787</v>
      </c>
      <c r="G15">
        <v>0.09184145037871873</v>
      </c>
      <c r="H15">
        <v>0.11595944884789262</v>
      </c>
      <c r="I15">
        <v>0.11129798058936084</v>
      </c>
      <c r="J15">
        <v>0.09540220132139345</v>
      </c>
      <c r="K15">
        <v>0.07587467085176361</v>
      </c>
      <c r="L15">
        <v>0.056209395631816345</v>
      </c>
      <c r="M15">
        <v>0.0380125481969693</v>
      </c>
      <c r="N15">
        <v>0.021962017907548783</v>
      </c>
      <c r="O15">
        <v>0.008260555494028324</v>
      </c>
    </row>
    <row r="16" spans="1:15" ht="12.75">
      <c r="A16" t="s">
        <v>10</v>
      </c>
      <c r="D16">
        <v>0.0025</v>
      </c>
      <c r="E16">
        <v>-0.39214085744358357</v>
      </c>
      <c r="F16">
        <v>-0.1194967545737837</v>
      </c>
      <c r="G16">
        <v>-0.06449423165147683</v>
      </c>
      <c r="H16">
        <v>-0.061612643010031776</v>
      </c>
      <c r="I16">
        <v>-0.07031371180749199</v>
      </c>
      <c r="J16">
        <v>-0.07876181060951296</v>
      </c>
      <c r="K16">
        <v>-0.08387196726037877</v>
      </c>
      <c r="L16">
        <v>-0.08549324051847333</v>
      </c>
      <c r="M16">
        <v>-0.08439193869178525</v>
      </c>
      <c r="N16">
        <v>-0.08148941616795793</v>
      </c>
      <c r="O16">
        <v>-0.07757941770287803</v>
      </c>
    </row>
    <row r="20" spans="1:15" ht="12.75">
      <c r="A20" t="s">
        <v>0</v>
      </c>
      <c r="C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</row>
    <row r="21" spans="1:15" ht="12.75">
      <c r="A21" t="s">
        <v>1</v>
      </c>
      <c r="C21">
        <v>4.5</v>
      </c>
      <c r="E21">
        <v>9.45673011474357</v>
      </c>
      <c r="F21">
        <v>9.45673011474357</v>
      </c>
      <c r="G21">
        <v>9.45673011474357</v>
      </c>
      <c r="H21">
        <v>9.45673011474357</v>
      </c>
      <c r="I21">
        <v>9.45673011474357</v>
      </c>
      <c r="J21">
        <v>9.45673011474357</v>
      </c>
      <c r="K21">
        <v>9.45673011474357</v>
      </c>
      <c r="L21">
        <v>9.45673011474357</v>
      </c>
      <c r="M21">
        <v>9.45673011474357</v>
      </c>
      <c r="N21">
        <v>9.45673011474357</v>
      </c>
      <c r="O21">
        <v>9.45673011474357</v>
      </c>
    </row>
    <row r="22" spans="1:15" ht="12.75">
      <c r="A22" t="s">
        <v>2</v>
      </c>
      <c r="C22">
        <v>0.1</v>
      </c>
      <c r="E22">
        <v>0.1</v>
      </c>
      <c r="F22">
        <v>0.1</v>
      </c>
      <c r="G22">
        <v>0.1</v>
      </c>
      <c r="H22">
        <v>0.1</v>
      </c>
      <c r="I22">
        <v>0.1</v>
      </c>
      <c r="J22">
        <v>0.1</v>
      </c>
      <c r="K22">
        <v>0.1</v>
      </c>
      <c r="L22">
        <v>0.1</v>
      </c>
      <c r="M22">
        <v>0.1</v>
      </c>
      <c r="N22">
        <v>0.1</v>
      </c>
      <c r="O22">
        <v>0.1</v>
      </c>
    </row>
    <row r="23" spans="1:15" ht="12.75">
      <c r="A23" t="s">
        <v>3</v>
      </c>
      <c r="C23">
        <v>15</v>
      </c>
      <c r="E23">
        <v>15</v>
      </c>
      <c r="F23">
        <v>15</v>
      </c>
      <c r="G23">
        <v>15</v>
      </c>
      <c r="H23">
        <v>15</v>
      </c>
      <c r="I23">
        <v>15</v>
      </c>
      <c r="J23">
        <v>15</v>
      </c>
      <c r="K23">
        <v>15</v>
      </c>
      <c r="L23">
        <v>15</v>
      </c>
      <c r="M23">
        <v>15</v>
      </c>
      <c r="N23">
        <v>15</v>
      </c>
      <c r="O23">
        <v>15</v>
      </c>
    </row>
    <row r="24" spans="1:15" ht="12.75">
      <c r="A24" t="s">
        <v>4</v>
      </c>
      <c r="C24">
        <f>0.4+$D35*C32</f>
        <v>0.5633341855276541</v>
      </c>
      <c r="E24">
        <f aca="true" t="shared" si="5" ref="E24:O24">0.4+$D35*E32</f>
        <v>0.45</v>
      </c>
      <c r="F24">
        <f t="shared" si="5"/>
        <v>0.5</v>
      </c>
      <c r="G24">
        <f t="shared" si="5"/>
        <v>0.55</v>
      </c>
      <c r="H24">
        <f t="shared" si="5"/>
        <v>0.6000000000000001</v>
      </c>
      <c r="I24">
        <f t="shared" si="5"/>
        <v>0.65</v>
      </c>
      <c r="J24">
        <f t="shared" si="5"/>
        <v>0.7</v>
      </c>
      <c r="K24">
        <f t="shared" si="5"/>
        <v>0.75</v>
      </c>
      <c r="L24">
        <f t="shared" si="5"/>
        <v>0.8</v>
      </c>
      <c r="M24">
        <f t="shared" si="5"/>
        <v>0.8500000000000001</v>
      </c>
      <c r="N24">
        <f t="shared" si="5"/>
        <v>0.9</v>
      </c>
      <c r="O24">
        <f t="shared" si="5"/>
        <v>0.9500000000000001</v>
      </c>
    </row>
    <row r="25" spans="1:15" ht="12.75">
      <c r="A25" t="s">
        <v>5</v>
      </c>
      <c r="C25">
        <f>(LN(C20/C21)+(C22+C24^2/2)*C23)/(C24*SQRT(C23))</f>
        <v>1.0890231232452678</v>
      </c>
      <c r="E25">
        <f aca="true" t="shared" si="6" ref="E25:O25">(LN(E20/E21)+(E22+E24^2/2)*E23)/(E24*SQRT(E23))</f>
        <v>0.44296792622087744</v>
      </c>
      <c r="F25">
        <f t="shared" si="6"/>
        <v>0.5826378425436418</v>
      </c>
      <c r="G25">
        <f t="shared" si="6"/>
        <v>0.7145176983813921</v>
      </c>
      <c r="H25">
        <f t="shared" si="6"/>
        <v>0.8405550088553814</v>
      </c>
      <c r="I25">
        <f t="shared" si="6"/>
        <v>0.9620980536649394</v>
      </c>
      <c r="J25">
        <f t="shared" si="6"/>
        <v>1.0801098897381585</v>
      </c>
      <c r="K25">
        <f t="shared" si="6"/>
        <v>1.1952967588223062</v>
      </c>
      <c r="L25">
        <f t="shared" si="6"/>
        <v>1.3081883422278342</v>
      </c>
      <c r="M25">
        <f t="shared" si="6"/>
        <v>1.4191896903686156</v>
      </c>
      <c r="N25">
        <f t="shared" si="6"/>
        <v>1.528615842455442</v>
      </c>
      <c r="O25">
        <f t="shared" si="6"/>
        <v>1.6367155136547271</v>
      </c>
    </row>
    <row r="26" spans="1:15" ht="12.75">
      <c r="A26" t="s">
        <v>6</v>
      </c>
      <c r="C26">
        <f>C25-C24*SQRT(C23)</f>
        <v>-1.092760795652656</v>
      </c>
      <c r="E26">
        <f aca="true" t="shared" si="7" ref="E26:O26">E25-E24*SQRT(E23)</f>
        <v>-1.2998745795724602</v>
      </c>
      <c r="F26">
        <f t="shared" si="7"/>
        <v>-1.3538538305600667</v>
      </c>
      <c r="G26">
        <f t="shared" si="7"/>
        <v>-1.4156231420326875</v>
      </c>
      <c r="H26">
        <f t="shared" si="7"/>
        <v>-1.4832349988690692</v>
      </c>
      <c r="I26">
        <f t="shared" si="7"/>
        <v>-1.555341121369882</v>
      </c>
      <c r="J26">
        <f t="shared" si="7"/>
        <v>-1.6309784526070334</v>
      </c>
      <c r="K26">
        <f t="shared" si="7"/>
        <v>-1.7094407508332568</v>
      </c>
      <c r="L26">
        <f t="shared" si="7"/>
        <v>-1.7901983347380994</v>
      </c>
      <c r="M26">
        <f t="shared" si="7"/>
        <v>-1.872846153907689</v>
      </c>
      <c r="N26">
        <f t="shared" si="7"/>
        <v>-1.9570691691312334</v>
      </c>
      <c r="O26">
        <f t="shared" si="7"/>
        <v>-2.042618665242319</v>
      </c>
    </row>
    <row r="29" spans="1:15" ht="12.75">
      <c r="A29" t="s">
        <v>7</v>
      </c>
      <c r="C29">
        <f>C20*NORMSDIST(C25)-C21*EXP(-C22*C23)*NORMSDIST(C26)</f>
        <v>0.7241179733229641</v>
      </c>
      <c r="E29">
        <f aca="true" t="shared" si="8" ref="E29:O29">E20*NORMSDIST(E25)-E21*EXP(-E22*E23)*NORMSDIST(E26)</f>
        <v>0.466803245405627</v>
      </c>
      <c r="F29">
        <f t="shared" si="8"/>
        <v>0.5344731748529004</v>
      </c>
      <c r="G29">
        <f t="shared" si="8"/>
        <v>0.5970254377778479</v>
      </c>
      <c r="H29">
        <f t="shared" si="8"/>
        <v>0.6540930809572679</v>
      </c>
      <c r="I29">
        <f t="shared" si="8"/>
        <v>0.7055375119862596</v>
      </c>
      <c r="J29">
        <f t="shared" si="8"/>
        <v>0.7513950884361962</v>
      </c>
      <c r="K29">
        <f t="shared" si="8"/>
        <v>0.7918362264280236</v>
      </c>
      <c r="L29">
        <f t="shared" si="8"/>
        <v>0.8271320384191934</v>
      </c>
      <c r="M29">
        <f t="shared" si="8"/>
        <v>0.8576260816026787</v>
      </c>
      <c r="N29">
        <f t="shared" si="8"/>
        <v>0.8837100902204544</v>
      </c>
      <c r="O29">
        <f t="shared" si="8"/>
        <v>0.9058031953721872</v>
      </c>
    </row>
    <row r="32" spans="1:15" ht="12.75">
      <c r="A32" t="s">
        <v>8</v>
      </c>
      <c r="C32">
        <v>32.66683710553082</v>
      </c>
      <c r="E32">
        <v>10</v>
      </c>
      <c r="F32">
        <v>20</v>
      </c>
      <c r="G32">
        <v>30</v>
      </c>
      <c r="H32">
        <v>40</v>
      </c>
      <c r="I32">
        <v>50</v>
      </c>
      <c r="J32">
        <v>60</v>
      </c>
      <c r="K32">
        <v>70</v>
      </c>
      <c r="L32">
        <v>80</v>
      </c>
      <c r="M32">
        <v>90</v>
      </c>
      <c r="N32">
        <v>100</v>
      </c>
      <c r="O32">
        <v>110</v>
      </c>
    </row>
    <row r="33" spans="1:15" ht="12.75">
      <c r="A33" t="s">
        <v>9</v>
      </c>
      <c r="C33" s="1">
        <f>LN(C32/(C29*C32+C21))</f>
        <v>0.14864809744081478</v>
      </c>
      <c r="E33" s="1">
        <f aca="true" t="shared" si="9" ref="E33:O33">LN(E32/(E29*E32+E21))</f>
        <v>-0.3453443746086743</v>
      </c>
      <c r="F33" s="1">
        <f t="shared" si="9"/>
        <v>-0.007283094354229787</v>
      </c>
      <c r="G33" s="1">
        <f t="shared" si="9"/>
        <v>0.09184145037871873</v>
      </c>
      <c r="H33" s="1">
        <f t="shared" si="9"/>
        <v>0.11595944884789262</v>
      </c>
      <c r="I33" s="1">
        <f t="shared" si="9"/>
        <v>0.11129798058936084</v>
      </c>
      <c r="J33" s="1">
        <f t="shared" si="9"/>
        <v>0.09540220132139345</v>
      </c>
      <c r="K33" s="1">
        <f t="shared" si="9"/>
        <v>0.07587467085176361</v>
      </c>
      <c r="L33" s="1">
        <f t="shared" si="9"/>
        <v>0.056209395631816345</v>
      </c>
      <c r="M33" s="1">
        <f t="shared" si="9"/>
        <v>0.0380125481969693</v>
      </c>
      <c r="N33" s="1">
        <f t="shared" si="9"/>
        <v>0.021962017907548783</v>
      </c>
      <c r="O33" s="1">
        <f t="shared" si="9"/>
        <v>0.008260555494028324</v>
      </c>
    </row>
    <row r="34" spans="5:15" ht="12.75">
      <c r="E34">
        <v>-0.06375968066040122</v>
      </c>
      <c r="F34">
        <v>0.11492654060164945</v>
      </c>
      <c r="G34">
        <v>0.14783386746900906</v>
      </c>
      <c r="H34">
        <v>0.1430440656868063</v>
      </c>
      <c r="I34">
        <v>0.12620294190366455</v>
      </c>
      <c r="J34">
        <v>0.10603717162726026</v>
      </c>
      <c r="K34">
        <v>0.08601227616149665</v>
      </c>
      <c r="L34">
        <v>0.06756740433191347</v>
      </c>
      <c r="M34">
        <v>0.0512549535761034</v>
      </c>
      <c r="N34">
        <v>0.037208505222106024</v>
      </c>
      <c r="O34">
        <v>0.025356714135044166</v>
      </c>
    </row>
    <row r="35" spans="1:4" ht="12.75">
      <c r="A35" t="s">
        <v>10</v>
      </c>
      <c r="D35">
        <v>0.005</v>
      </c>
    </row>
    <row r="38" spans="1:15" ht="12.75">
      <c r="A38" t="s">
        <v>0</v>
      </c>
      <c r="C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</row>
    <row r="39" spans="1:15" ht="12.75">
      <c r="A39" t="s">
        <v>1</v>
      </c>
      <c r="C39">
        <v>1.7325328565999292</v>
      </c>
      <c r="E39">
        <v>9.45673011474357</v>
      </c>
      <c r="F39">
        <v>9.45673011474357</v>
      </c>
      <c r="G39">
        <v>9.45673011474357</v>
      </c>
      <c r="H39">
        <v>9.45673011474357</v>
      </c>
      <c r="I39">
        <v>9.45673011474357</v>
      </c>
      <c r="J39">
        <v>9.45673011474357</v>
      </c>
      <c r="K39">
        <v>9.45673011474357</v>
      </c>
      <c r="L39">
        <v>9.45673011474357</v>
      </c>
      <c r="M39">
        <v>9.45673011474357</v>
      </c>
      <c r="N39">
        <v>9.45673011474357</v>
      </c>
      <c r="O39">
        <v>9.45673011474357</v>
      </c>
    </row>
    <row r="40" spans="1:15" ht="12.75">
      <c r="A40" t="s">
        <v>2</v>
      </c>
      <c r="C40">
        <v>0.1</v>
      </c>
      <c r="E40">
        <v>0.1</v>
      </c>
      <c r="F40">
        <v>0.1</v>
      </c>
      <c r="G40">
        <v>0.1</v>
      </c>
      <c r="H40">
        <v>0.1</v>
      </c>
      <c r="I40">
        <v>0.1</v>
      </c>
      <c r="J40">
        <v>0.1</v>
      </c>
      <c r="K40">
        <v>0.1</v>
      </c>
      <c r="L40">
        <v>0.1</v>
      </c>
      <c r="M40">
        <v>0.1</v>
      </c>
      <c r="N40">
        <v>0.1</v>
      </c>
      <c r="O40">
        <v>0.1</v>
      </c>
    </row>
    <row r="41" spans="1:15" ht="12.75">
      <c r="A41" t="s">
        <v>3</v>
      </c>
      <c r="C41">
        <v>15</v>
      </c>
      <c r="E41">
        <v>15</v>
      </c>
      <c r="F41">
        <v>15</v>
      </c>
      <c r="G41">
        <v>15</v>
      </c>
      <c r="H41">
        <v>15</v>
      </c>
      <c r="I41">
        <v>15</v>
      </c>
      <c r="J41">
        <v>15</v>
      </c>
      <c r="K41">
        <v>15</v>
      </c>
      <c r="L41">
        <v>15</v>
      </c>
      <c r="M41">
        <v>15</v>
      </c>
      <c r="N41">
        <v>15</v>
      </c>
      <c r="O41">
        <v>15</v>
      </c>
    </row>
    <row r="42" spans="1:15" ht="12.75">
      <c r="A42" t="s">
        <v>4</v>
      </c>
      <c r="C42">
        <f>0.4+$D53*C50</f>
        <v>0.5953</v>
      </c>
      <c r="E42">
        <f aca="true" t="shared" si="10" ref="E42:O42">0.4+$D53*E50</f>
        <v>0.5</v>
      </c>
      <c r="F42">
        <f t="shared" si="10"/>
        <v>0.6000000000000001</v>
      </c>
      <c r="G42">
        <f t="shared" si="10"/>
        <v>0.7</v>
      </c>
      <c r="H42">
        <f t="shared" si="10"/>
        <v>0.8</v>
      </c>
      <c r="I42">
        <f t="shared" si="10"/>
        <v>0.9</v>
      </c>
      <c r="J42">
        <f t="shared" si="10"/>
        <v>1</v>
      </c>
      <c r="K42">
        <f t="shared" si="10"/>
        <v>1.1</v>
      </c>
      <c r="L42">
        <f t="shared" si="10"/>
        <v>1.2000000000000002</v>
      </c>
      <c r="M42">
        <f t="shared" si="10"/>
        <v>1.3</v>
      </c>
      <c r="N42">
        <f t="shared" si="10"/>
        <v>1.4</v>
      </c>
      <c r="O42">
        <f t="shared" si="10"/>
        <v>1.5</v>
      </c>
    </row>
    <row r="43" spans="1:15" ht="12.75">
      <c r="A43" t="s">
        <v>5</v>
      </c>
      <c r="C43">
        <f>(LN(C38/C39)+(C40+C42^2/2)*C41)/(C42*SQRT(C41))</f>
        <v>1.5650163191256532</v>
      </c>
      <c r="E43">
        <f aca="true" t="shared" si="11" ref="E43:O43">(LN(E38/E39)+(E40+E42^2/2)*E41)/(E42*SQRT(E41))</f>
        <v>0.5826378425436418</v>
      </c>
      <c r="F43">
        <f t="shared" si="11"/>
        <v>0.8405550088553814</v>
      </c>
      <c r="G43">
        <f t="shared" si="11"/>
        <v>1.0801098897381585</v>
      </c>
      <c r="H43">
        <f t="shared" si="11"/>
        <v>1.3081883422278342</v>
      </c>
      <c r="I43">
        <f t="shared" si="11"/>
        <v>1.528615842455442</v>
      </c>
      <c r="J43">
        <f t="shared" si="11"/>
        <v>1.7436876760996023</v>
      </c>
      <c r="K43">
        <f t="shared" si="11"/>
        <v>1.9548644795012553</v>
      </c>
      <c r="L43">
        <f t="shared" si="11"/>
        <v>2.163120010221028</v>
      </c>
      <c r="M43">
        <f t="shared" si="11"/>
        <v>2.3691284081085855</v>
      </c>
      <c r="N43">
        <f t="shared" si="11"/>
        <v>2.5733712016279733</v>
      </c>
      <c r="O43">
        <f t="shared" si="11"/>
        <v>2.776201511652825</v>
      </c>
    </row>
    <row r="44" spans="1:15" ht="12.75">
      <c r="A44" t="s">
        <v>6</v>
      </c>
      <c r="C44">
        <f>C43-C42*SQRT(C41)</f>
        <v>-0.7405706668716225</v>
      </c>
      <c r="E44">
        <f aca="true" t="shared" si="12" ref="E44:O44">E43-E42*SQRT(E41)</f>
        <v>-1.3538538305600667</v>
      </c>
      <c r="F44">
        <f t="shared" si="12"/>
        <v>-1.4832349988690692</v>
      </c>
      <c r="G44">
        <f t="shared" si="12"/>
        <v>-1.6309784526070334</v>
      </c>
      <c r="H44">
        <f t="shared" si="12"/>
        <v>-1.7901983347380994</v>
      </c>
      <c r="I44">
        <f t="shared" si="12"/>
        <v>-1.9570691691312334</v>
      </c>
      <c r="J44">
        <f t="shared" si="12"/>
        <v>-2.1292956701078145</v>
      </c>
      <c r="K44">
        <f t="shared" si="12"/>
        <v>-2.305417201326904</v>
      </c>
      <c r="L44">
        <f t="shared" si="12"/>
        <v>-2.484460005227873</v>
      </c>
      <c r="M44">
        <f t="shared" si="12"/>
        <v>-2.665749941961057</v>
      </c>
      <c r="N44">
        <f t="shared" si="12"/>
        <v>-2.8488054830624105</v>
      </c>
      <c r="O44">
        <f t="shared" si="12"/>
        <v>-3.033273507658301</v>
      </c>
    </row>
    <row r="47" spans="1:15" ht="12.75">
      <c r="A47" t="s">
        <v>7</v>
      </c>
      <c r="C47">
        <f>C38*NORMSDIST(C43)-C39*EXP(-C40*C41)*NORMSDIST(C44)</f>
        <v>0.8524992021360113</v>
      </c>
      <c r="E47">
        <f aca="true" t="shared" si="13" ref="E47:O47">E38*NORMSDIST(E43)-E39*EXP(-E40*E41)*NORMSDIST(E44)</f>
        <v>0.5344731748529004</v>
      </c>
      <c r="F47">
        <f t="shared" si="13"/>
        <v>0.6540930809572679</v>
      </c>
      <c r="G47">
        <f t="shared" si="13"/>
        <v>0.7513950884361962</v>
      </c>
      <c r="H47">
        <f t="shared" si="13"/>
        <v>0.8271320384191934</v>
      </c>
      <c r="I47">
        <f t="shared" si="13"/>
        <v>0.8837100902204544</v>
      </c>
      <c r="J47">
        <f t="shared" si="13"/>
        <v>0.9243344145999521</v>
      </c>
      <c r="K47">
        <f t="shared" si="13"/>
        <v>0.9523935061195579</v>
      </c>
      <c r="L47">
        <f t="shared" si="13"/>
        <v>0.971045072091254</v>
      </c>
      <c r="M47">
        <f t="shared" si="13"/>
        <v>0.9829804821513886</v>
      </c>
      <c r="N47">
        <f t="shared" si="13"/>
        <v>0.9903344339580533</v>
      </c>
      <c r="O47">
        <f t="shared" si="13"/>
        <v>0.9946977794546354</v>
      </c>
    </row>
    <row r="50" spans="1:15" ht="12.75">
      <c r="A50" t="s">
        <v>8</v>
      </c>
      <c r="C50">
        <v>19.53</v>
      </c>
      <c r="E50">
        <v>10</v>
      </c>
      <c r="F50">
        <v>20</v>
      </c>
      <c r="G50">
        <v>30</v>
      </c>
      <c r="H50">
        <v>40</v>
      </c>
      <c r="I50">
        <v>50</v>
      </c>
      <c r="J50">
        <v>60</v>
      </c>
      <c r="K50">
        <v>70</v>
      </c>
      <c r="L50">
        <v>80</v>
      </c>
      <c r="M50">
        <v>90</v>
      </c>
      <c r="N50">
        <v>100</v>
      </c>
      <c r="O50">
        <v>110</v>
      </c>
    </row>
    <row r="51" spans="1:15" ht="12.75">
      <c r="A51" t="s">
        <v>9</v>
      </c>
      <c r="C51" s="1">
        <f>LN(C50/(C47*C50+C39))</f>
        <v>0.06058840043142378</v>
      </c>
      <c r="E51" s="1">
        <f aca="true" t="shared" si="14" ref="E51:O51">LN(E50/(E47*E50+E39))</f>
        <v>-0.39214085744358357</v>
      </c>
      <c r="F51" s="1">
        <f t="shared" si="14"/>
        <v>-0.1194967545737837</v>
      </c>
      <c r="G51" s="1">
        <f t="shared" si="14"/>
        <v>-0.06449423165147683</v>
      </c>
      <c r="H51" s="1">
        <f t="shared" si="14"/>
        <v>-0.061612643010031776</v>
      </c>
      <c r="I51" s="1">
        <f t="shared" si="14"/>
        <v>-0.07031371180749199</v>
      </c>
      <c r="J51" s="1">
        <f t="shared" si="14"/>
        <v>-0.07876181060951296</v>
      </c>
      <c r="K51" s="1">
        <f t="shared" si="14"/>
        <v>-0.08387196726037877</v>
      </c>
      <c r="L51" s="1">
        <f t="shared" si="14"/>
        <v>-0.08549324051847333</v>
      </c>
      <c r="M51" s="1">
        <f t="shared" si="14"/>
        <v>-0.08439193869178525</v>
      </c>
      <c r="N51" s="1">
        <f t="shared" si="14"/>
        <v>-0.08148941616795793</v>
      </c>
      <c r="O51" s="1">
        <f t="shared" si="14"/>
        <v>-0.07757941770287803</v>
      </c>
    </row>
    <row r="53" spans="1:4" ht="12.75">
      <c r="A53" t="s">
        <v>10</v>
      </c>
      <c r="D53">
        <v>0.01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</dc:creator>
  <cp:keywords/>
  <dc:description/>
  <cp:lastModifiedBy>chenj</cp:lastModifiedBy>
  <cp:lastPrinted>2010-10-16T15:53:44Z</cp:lastPrinted>
  <dcterms:created xsi:type="dcterms:W3CDTF">2006-11-15T04:38:02Z</dcterms:created>
  <dcterms:modified xsi:type="dcterms:W3CDTF">2011-01-27T20:58:55Z</dcterms:modified>
  <cp:category/>
  <cp:version/>
  <cp:contentType/>
  <cp:contentStatus/>
</cp:coreProperties>
</file>